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essamachado\Desktop\Site\"/>
    </mc:Choice>
  </mc:AlternateContent>
  <bookViews>
    <workbookView xWindow="0" yWindow="0" windowWidth="11490" windowHeight="4455" tabRatio="991" xr2:uid="{00000000-000D-0000-FFFF-FFFF00000000}"/>
  </bookViews>
  <sheets>
    <sheet name="DADOS CONSOLIDADOS" sheetId="1" r:id="rId1"/>
  </sheets>
  <definedNames>
    <definedName name="_xlnm.Print_Area" localSheetId="0">'DADOS CONSOLIDADOS'!$A$1:$M$29</definedName>
    <definedName name="Print_Area_0" localSheetId="0">'DADOS CONSOLIDADOS'!$A$1:$M$29</definedName>
    <definedName name="Print_Area_0_0" localSheetId="0">'DADOS CONSOLIDADOS'!$A$1:$M$29</definedName>
    <definedName name="Print_Area_0_0_0" localSheetId="0">'DADOS CONSOLIDADOS'!$A$1:$M$29</definedName>
    <definedName name="Print_Area_0_0_0_0" localSheetId="0">'DADOS CONSOLIDADOS'!$A$1:$M$29</definedName>
    <definedName name="Print_Area_0_0_0_0_0" localSheetId="0">'DADOS CONSOLIDADOS'!$A$1:$M$29</definedName>
    <definedName name="Print_Area_0_0_0_0_0_0" localSheetId="0">'DADOS CONSOLIDADOS'!$A$1:$M$29</definedName>
    <definedName name="Print_Area_0_0_0_0_0_0_0" localSheetId="0">'DADOS CONSOLIDADOS'!$A$1:$M$29</definedName>
    <definedName name="Print_Area_0_0_0_0_0_0_0_0" localSheetId="0">'DADOS CONSOLIDADOS'!$A$1:$M$29</definedName>
    <definedName name="Print_Area_0_0_0_0_0_0_0_0_0" localSheetId="0">'DADOS CONSOLIDADOS'!$A$1:$M$29</definedName>
    <definedName name="Print_Area_0_0_0_0_0_0_0_0_0_0" localSheetId="0">'DADOS CONSOLIDADOS'!$A$1:$M$29</definedName>
    <definedName name="Print_Area_0_0_0_0_0_0_0_0_0_0_0" localSheetId="0">'DADOS CONSOLIDADOS'!$A$1:$M$29</definedName>
    <definedName name="Print_Area_0_0_0_0_0_0_0_0_0_0_0_0" localSheetId="0">'DADOS CONSOLIDADOS'!$A$1:$M$29</definedName>
    <definedName name="Print_Area_0_0_0_0_0_0_0_0_0_0_0_0_0" localSheetId="0">'DADOS CONSOLIDADOS'!$A$1:$M$29</definedName>
    <definedName name="Print_Area_0_0_0_0_0_0_0_0_0_0_0_0_0_0" localSheetId="0">'DADOS CONSOLIDADOS'!$A$1:$M$29</definedName>
    <definedName name="Print_Area_0_0_0_0_0_0_0_0_0_0_0_0_0_0_0" localSheetId="0">'DADOS CONSOLIDADOS'!$A$1:$M$29</definedName>
    <definedName name="Print_Area_0_0_0_0_0_0_0_0_0_0_0_0_0_0_0_0" localSheetId="0">'DADOS CONSOLIDADOS'!$A$1:$M$29</definedName>
    <definedName name="Print_Area_0_0_0_0_0_0_0_0_0_0_0_0_0_0_0_0_0" localSheetId="0">'DADOS CONSOLIDADOS'!$A$1:$M$29</definedName>
    <definedName name="Print_Area_0_0_0_0_0_0_0_0_0_0_0_0_0_0_0_0_0_0" localSheetId="0">'DADOS CONSOLIDADOS'!$A$1:$M$29</definedName>
  </definedNames>
  <calcPr calcId="179016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29" i="1" l="1"/>
  <c r="E33" i="1"/>
  <c r="B29" i="1"/>
  <c r="B33" i="1"/>
  <c r="C29" i="1"/>
  <c r="C33" i="1"/>
  <c r="D29" i="1"/>
  <c r="D33" i="1"/>
  <c r="F33" i="1"/>
  <c r="M33" i="1"/>
  <c r="F34" i="1"/>
  <c r="M34" i="1"/>
  <c r="M35" i="1"/>
  <c r="L33" i="1"/>
  <c r="L34" i="1"/>
  <c r="L35" i="1"/>
  <c r="K33" i="1"/>
  <c r="K34" i="1"/>
  <c r="K35" i="1"/>
  <c r="J33" i="1"/>
  <c r="J34" i="1"/>
  <c r="J35" i="1"/>
  <c r="H33" i="1"/>
  <c r="I33" i="1"/>
  <c r="H34" i="1"/>
  <c r="I34" i="1"/>
  <c r="I35" i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M29" i="1"/>
  <c r="L29" i="1"/>
  <c r="K29" i="1"/>
  <c r="J29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H29" i="1"/>
  <c r="M28" i="1"/>
  <c r="L28" i="1"/>
  <c r="K28" i="1"/>
  <c r="J28" i="1"/>
  <c r="H28" i="1"/>
  <c r="M27" i="1"/>
  <c r="L27" i="1"/>
  <c r="K27" i="1"/>
  <c r="J27" i="1"/>
  <c r="H27" i="1"/>
  <c r="M26" i="1"/>
  <c r="L26" i="1"/>
  <c r="K26" i="1"/>
  <c r="J26" i="1"/>
  <c r="H26" i="1"/>
  <c r="M25" i="1"/>
  <c r="L25" i="1"/>
  <c r="K25" i="1"/>
  <c r="J25" i="1"/>
  <c r="H25" i="1"/>
  <c r="M24" i="1"/>
  <c r="L24" i="1"/>
  <c r="K24" i="1"/>
  <c r="J24" i="1"/>
  <c r="H24" i="1"/>
  <c r="M23" i="1"/>
  <c r="L23" i="1"/>
  <c r="K23" i="1"/>
  <c r="J23" i="1"/>
  <c r="H23" i="1"/>
  <c r="M22" i="1"/>
  <c r="L22" i="1"/>
  <c r="K22" i="1"/>
  <c r="J22" i="1"/>
  <c r="H22" i="1"/>
  <c r="M21" i="1"/>
  <c r="L21" i="1"/>
  <c r="K21" i="1"/>
  <c r="J21" i="1"/>
  <c r="H21" i="1"/>
  <c r="M20" i="1"/>
  <c r="L20" i="1"/>
  <c r="K20" i="1"/>
  <c r="J20" i="1"/>
  <c r="H20" i="1"/>
  <c r="M19" i="1"/>
  <c r="L19" i="1"/>
  <c r="K19" i="1"/>
  <c r="J19" i="1"/>
  <c r="H19" i="1"/>
  <c r="M18" i="1"/>
  <c r="L18" i="1"/>
  <c r="K18" i="1"/>
  <c r="J18" i="1"/>
  <c r="H18" i="1"/>
  <c r="M17" i="1"/>
  <c r="L17" i="1"/>
  <c r="K17" i="1"/>
  <c r="J17" i="1"/>
  <c r="H17" i="1"/>
  <c r="M16" i="1"/>
  <c r="L16" i="1"/>
  <c r="K16" i="1"/>
  <c r="J16" i="1"/>
  <c r="H16" i="1"/>
  <c r="M15" i="1"/>
  <c r="L15" i="1"/>
  <c r="K15" i="1"/>
  <c r="J15" i="1"/>
  <c r="H15" i="1"/>
  <c r="M14" i="1"/>
  <c r="L14" i="1"/>
  <c r="K14" i="1"/>
  <c r="J14" i="1"/>
  <c r="H14" i="1"/>
  <c r="M13" i="1"/>
  <c r="L13" i="1"/>
  <c r="K13" i="1"/>
  <c r="J13" i="1"/>
  <c r="H13" i="1"/>
  <c r="M12" i="1"/>
  <c r="L12" i="1"/>
  <c r="K12" i="1"/>
  <c r="J12" i="1"/>
  <c r="H12" i="1"/>
  <c r="M11" i="1"/>
  <c r="L11" i="1"/>
  <c r="K11" i="1"/>
  <c r="J11" i="1"/>
  <c r="H11" i="1"/>
  <c r="M10" i="1"/>
  <c r="L10" i="1"/>
  <c r="K10" i="1"/>
  <c r="J10" i="1"/>
  <c r="H10" i="1"/>
  <c r="M9" i="1"/>
  <c r="L9" i="1"/>
  <c r="K9" i="1"/>
  <c r="J9" i="1"/>
  <c r="H9" i="1"/>
  <c r="M8" i="1"/>
  <c r="L8" i="1"/>
  <c r="K8" i="1"/>
  <c r="J8" i="1"/>
  <c r="H8" i="1"/>
  <c r="M7" i="1"/>
  <c r="L7" i="1"/>
  <c r="K7" i="1"/>
  <c r="J7" i="1"/>
  <c r="H7" i="1"/>
  <c r="M6" i="1"/>
  <c r="L6" i="1"/>
  <c r="K6" i="1"/>
  <c r="J6" i="1"/>
  <c r="H6" i="1"/>
  <c r="M5" i="1"/>
  <c r="L5" i="1"/>
  <c r="K5" i="1"/>
  <c r="J5" i="1"/>
  <c r="H5" i="1"/>
  <c r="M4" i="1"/>
  <c r="L4" i="1"/>
  <c r="K4" i="1"/>
  <c r="J4" i="1"/>
  <c r="H4" i="1"/>
  <c r="M3" i="1"/>
  <c r="L3" i="1"/>
  <c r="K3" i="1"/>
  <c r="J3" i="1"/>
  <c r="H3" i="1"/>
  <c r="M2" i="1"/>
  <c r="L2" i="1"/>
  <c r="K2" i="1"/>
  <c r="J2" i="1"/>
  <c r="H2" i="1"/>
</calcChain>
</file>

<file path=xl/sharedStrings.xml><?xml version="1.0" encoding="utf-8"?>
<sst xmlns="http://schemas.openxmlformats.org/spreadsheetml/2006/main" count="53" uniqueCount="44">
  <si>
    <t>MP / ESTADOS</t>
  </si>
  <si>
    <t>Denúncias</t>
  </si>
  <si>
    <t>Arquivamento</t>
  </si>
  <si>
    <t>Desclassificação</t>
  </si>
  <si>
    <t>Investigação em curso</t>
  </si>
  <si>
    <t>Total de baixas</t>
  </si>
  <si>
    <t>Total</t>
  </si>
  <si>
    <t>Baixa do estoque</t>
  </si>
  <si>
    <t>% Denúncias</t>
  </si>
  <si>
    <t>% Arquivamentos</t>
  </si>
  <si>
    <t>% Desclassificações</t>
  </si>
  <si>
    <t>% Diligências</t>
  </si>
  <si>
    <t xml:space="preserve">ACRE </t>
  </si>
  <si>
    <t>ALAGOAS</t>
  </si>
  <si>
    <t>AMAZONAS</t>
  </si>
  <si>
    <t>AMAPÁ</t>
  </si>
  <si>
    <t>BAHIA</t>
  </si>
  <si>
    <t>CEARÁ</t>
  </si>
  <si>
    <t>DISTRITO FEDERAL</t>
  </si>
  <si>
    <t>ESPÍRITO SANTO</t>
  </si>
  <si>
    <t>GOIÁS</t>
  </si>
  <si>
    <t>MARANHÃO</t>
  </si>
  <si>
    <t>MATO GROSSO</t>
  </si>
  <si>
    <t>MATO GROSSO DO SUL</t>
  </si>
  <si>
    <t>MINAS GERAIS</t>
  </si>
  <si>
    <t>PARÁ</t>
  </si>
  <si>
    <t>PARAÍBA</t>
  </si>
  <si>
    <t>PARANÁ</t>
  </si>
  <si>
    <t>PERNAMBUCO</t>
  </si>
  <si>
    <t>PIAUÍ</t>
  </si>
  <si>
    <t>RIO DE JANEIRO</t>
  </si>
  <si>
    <t>RIO GRANDE DO NORTE</t>
  </si>
  <si>
    <t>RIO GRANDE DO SUL</t>
  </si>
  <si>
    <t>RONDÔNIA</t>
  </si>
  <si>
    <t>RORAIMA</t>
  </si>
  <si>
    <t>SANTA CATARINA</t>
  </si>
  <si>
    <t>SÃO PAULO</t>
  </si>
  <si>
    <t>SERGIPE</t>
  </si>
  <si>
    <t>TOCANTINS</t>
  </si>
  <si>
    <t>Total – BRASIL</t>
  </si>
  <si>
    <t>Baixas do estoque</t>
  </si>
  <si>
    <t>% Baixas</t>
  </si>
  <si>
    <t>2016-2017</t>
  </si>
  <si>
    <t>2015-2016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</si>
</sst>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FF0000"/>
      <name val="Arial"/>
      <family val="2"/>
      <charset val="1"/>
    </font>
    <font>
      <sz val="10"/>
      <name val="Tahoma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9966"/>
        <bgColor rgb="FFFF99CC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10" fontId="0" fillId="0" borderId="0" xfId="0" applyNumberFormat="1" applyAlignment="1">
      <alignment horizontal="center"/>
    </xf>
    <xf numFmtId="0" fontId="4" fillId="0" borderId="2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3" fontId="0" fillId="0" borderId="2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10" fontId="0" fillId="0" borderId="2" xfId="0" applyNumberForma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E6E6E6"/>
      <rgbColor rgb="FFFF0000"/>
      <rgbColor rgb="FF3DEB3D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9966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3CA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20E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title>
      <c:tx>
        <c:rich>
          <a:bodyPr rot="0"/>
          <a:lstStyle/>
          <a:p>
            <a:pPr>
              <a:defRPr sz="1600" b="1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lang="en-US" sz="1600" b="1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Feminicídio - 2016 a 2017</a:t>
            </a:r>
          </a:p>
        </c:rich>
      </c:tx>
      <c:overlay val="0"/>
    </c:title>
    <c:autoTitleDeleted val="0"/>
    <c:view3D>
      <c:rotX val="30"/>
      <c:rotY val="0"/>
      <c:rAngAx val="0"/>
      <c:perspective val="10"/>
    </c:view3D>
    <c:floor>
      <c:thickness val="0"/>
      <c:spPr>
        <a:solidFill>
          <a:srgbClr val="D9D9D9"/>
        </a:solidFill>
        <a:ln>
          <a:noFill/>
        </a:ln>
      </c:spPr>
    </c:floor>
    <c:sideWall>
      <c:thickness val="0"/>
    </c:sideWall>
    <c:backWall>
      <c:thickness val="0"/>
      <c:spPr>
        <a:solidFill>
          <a:srgbClr val="D9D9D9"/>
        </a:solidFill>
        <a:ln>
          <a:noFill/>
        </a:ln>
      </c:spPr>
    </c:backWall>
    <c:plotArea>
      <c:layout/>
      <c:pie3DChart>
        <c:varyColors val="1"/>
        <c:ser>
          <c:idx val="0"/>
          <c:order val="0"/>
          <c:spPr>
            <a:solidFill>
              <a:srgbClr val="83CAFF"/>
            </a:solidFill>
            <a:ln>
              <a:noFill/>
            </a:ln>
          </c:spPr>
          <c:dPt>
            <c:idx val="0"/>
            <c:bubble3D val="0"/>
            <c:spPr>
              <a:solidFill>
                <a:srgbClr val="3DEB3D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FFF7-428D-ACA9-E6BD677BC9E8}"/>
              </c:ext>
            </c:extLst>
          </c:dPt>
          <c:dPt>
            <c:idx val="1"/>
            <c:bubble3D val="0"/>
            <c:spPr>
              <a:solidFill>
                <a:srgbClr val="FF420E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FFF7-428D-ACA9-E6BD677BC9E8}"/>
              </c:ext>
            </c:extLst>
          </c:dPt>
          <c:dPt>
            <c:idx val="2"/>
            <c:bubble3D val="0"/>
            <c:spPr>
              <a:solidFill>
                <a:srgbClr val="E6E6E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FFF7-428D-ACA9-E6BD677BC9E8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FFF7-428D-ACA9-E6BD677BC9E8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1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'DADOS CONSOLIDADOS'!$B$1:$E$1</c:f>
              <c:strCache>
                <c:ptCount val="4"/>
                <c:pt idx="0">
                  <c:v>Denúncias</c:v>
                </c:pt>
                <c:pt idx="1">
                  <c:v>Arquivamento</c:v>
                </c:pt>
                <c:pt idx="2">
                  <c:v>Desclassificação</c:v>
                </c:pt>
                <c:pt idx="3">
                  <c:v>Investigação em curso</c:v>
                </c:pt>
              </c:strCache>
            </c:strRef>
          </c:cat>
          <c:val>
            <c:numRef>
              <c:f>'DADOS CONSOLIDADOS'!$B$29:$E$29</c:f>
              <c:numCache>
                <c:formatCode>0</c:formatCode>
                <c:ptCount val="4"/>
                <c:pt idx="0" formatCode="#,##0">
                  <c:v>1474</c:v>
                </c:pt>
                <c:pt idx="1">
                  <c:v>101</c:v>
                </c:pt>
                <c:pt idx="2" formatCode="General">
                  <c:v>88</c:v>
                </c:pt>
                <c:pt idx="3" formatCode="General">
                  <c:v>1262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FF7-428D-ACA9-E6BD677BC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D9D9D9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title>
      <c:tx>
        <c:rich>
          <a:bodyPr rot="0"/>
          <a:lstStyle/>
          <a:p>
            <a:pPr>
              <a:defRPr sz="1600" b="1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lang="en-US" sz="1600" b="1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Feminicídio - 2015 a 2016</a:t>
            </a:r>
          </a:p>
        </c:rich>
      </c:tx>
      <c:overlay val="0"/>
    </c:title>
    <c:autoTitleDeleted val="0"/>
    <c:view3D>
      <c:rotX val="30"/>
      <c:rotY val="0"/>
      <c:rAngAx val="0"/>
      <c:perspective val="10"/>
    </c:view3D>
    <c:floor>
      <c:thickness val="0"/>
      <c:spPr>
        <a:solidFill>
          <a:srgbClr val="D9D9D9"/>
        </a:solidFill>
        <a:ln>
          <a:noFill/>
        </a:ln>
      </c:spPr>
    </c:floor>
    <c:sideWall>
      <c:thickness val="0"/>
    </c:sideWall>
    <c:backWall>
      <c:thickness val="0"/>
      <c:spPr>
        <a:solidFill>
          <a:srgbClr val="D9D9D9"/>
        </a:solidFill>
        <a:ln>
          <a:noFill/>
        </a:ln>
      </c:spPr>
    </c:backWall>
    <c:plotArea>
      <c:layout/>
      <c:pie3DChart>
        <c:varyColors val="1"/>
        <c:ser>
          <c:idx val="0"/>
          <c:order val="0"/>
          <c:spPr>
            <a:solidFill>
              <a:srgbClr val="83CAFF"/>
            </a:solidFill>
            <a:ln>
              <a:noFill/>
            </a:ln>
          </c:spPr>
          <c:dPt>
            <c:idx val="0"/>
            <c:bubble3D val="0"/>
            <c:spPr>
              <a:solidFill>
                <a:srgbClr val="3DEB3D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BB34-4AFD-A770-EEB390F928AA}"/>
              </c:ext>
            </c:extLst>
          </c:dPt>
          <c:dPt>
            <c:idx val="1"/>
            <c:bubble3D val="0"/>
            <c:spPr>
              <a:solidFill>
                <a:srgbClr val="FF420E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BB34-4AFD-A770-EEB390F928AA}"/>
              </c:ext>
            </c:extLst>
          </c:dPt>
          <c:dPt>
            <c:idx val="2"/>
            <c:bubble3D val="0"/>
            <c:spPr>
              <a:solidFill>
                <a:srgbClr val="E6E6E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BB34-4AFD-A770-EEB390F928AA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BB34-4AFD-A770-EEB390F928AA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1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0</c:f>
              <c:numCache>
                <c:formatCode>General</c:formatCode>
                <c:ptCount val="4"/>
                <c:pt idx="0">
                  <c:v>1420</c:v>
                </c:pt>
                <c:pt idx="1">
                  <c:v>90</c:v>
                </c:pt>
                <c:pt idx="2">
                  <c:v>86</c:v>
                </c:pt>
                <c:pt idx="3">
                  <c:v>1090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label 0</c15:sqref>
                        </c15:formulaRef>
                      </c:ext>
                    </c:extLst>
                    <c:strCache>
                      <c:ptCount val="1"/>
                      <c:pt idx="0">
                        <c:v>Linha 29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categories</c15:sqref>
                        </c15:formulaRef>
                      </c:ext>
                    </c:extLst>
                    <c:strCache>
                      <c:ptCount val="4"/>
                      <c:pt idx="0">
                        <c:v>Denúncias</c:v>
                      </c:pt>
                      <c:pt idx="1">
                        <c:v>Arquivamento</c:v>
                      </c:pt>
                      <c:pt idx="2">
                        <c:v>Desclassificação</c:v>
                      </c:pt>
                      <c:pt idx="3">
                        <c:v>Investigação em curso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8-BB34-4AFD-A770-EEB390F92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D9D9D9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362520</xdr:colOff>
      <xdr:row>0</xdr:row>
      <xdr:rowOff>51120</xdr:rowOff>
    </xdr:from>
    <xdr:to>
      <xdr:col>21</xdr:col>
      <xdr:colOff>374400</xdr:colOff>
      <xdr:row>20</xdr:row>
      <xdr:rowOff>105120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414360</xdr:colOff>
      <xdr:row>20</xdr:row>
      <xdr:rowOff>123480</xdr:rowOff>
    </xdr:from>
    <xdr:to>
      <xdr:col>21</xdr:col>
      <xdr:colOff>366840</xdr:colOff>
      <xdr:row>39</xdr:row>
      <xdr:rowOff>34920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35"/>
  <sheetViews>
    <sheetView tabSelected="1" zoomScale="110" zoomScaleNormal="110" workbookViewId="0">
      <selection activeCell="W7" sqref="W7"/>
    </sheetView>
  </sheetViews>
  <sheetFormatPr defaultRowHeight="12.75" x14ac:dyDescent="0.2"/>
  <cols>
    <col min="1" max="1" width="18.42578125" style="1"/>
    <col min="2" max="2" width="10" style="1"/>
    <col min="3" max="3" width="10.42578125" style="1"/>
    <col min="4" max="4" width="9.5703125" style="1"/>
    <col min="5" max="5" width="11" style="1"/>
    <col min="6" max="6" width="8.28515625" style="1"/>
    <col min="7" max="7" width="7.42578125" style="1"/>
    <col min="8" max="8" width="9.140625" style="1"/>
    <col min="9" max="9" width="10.85546875" style="1"/>
    <col min="10" max="10" width="10.42578125" style="1"/>
    <col min="11" max="11" width="9.5703125" style="1"/>
    <col min="12" max="1025" width="9.28515625" style="1"/>
  </cols>
  <sheetData>
    <row r="1" spans="1:1024" ht="38.25" x14ac:dyDescent="0.2">
      <c r="A1" s="2" t="s">
        <v>0</v>
      </c>
      <c r="B1" s="3" t="s">
        <v>1</v>
      </c>
      <c r="C1" s="4" t="s">
        <v>2</v>
      </c>
      <c r="D1" s="2" t="s">
        <v>3</v>
      </c>
      <c r="E1" s="5" t="s">
        <v>4</v>
      </c>
      <c r="F1" s="6" t="s">
        <v>5</v>
      </c>
      <c r="G1" s="7" t="s">
        <v>6</v>
      </c>
      <c r="H1" s="6" t="s">
        <v>7</v>
      </c>
      <c r="I1" s="8"/>
      <c r="J1" s="9" t="s">
        <v>8</v>
      </c>
      <c r="K1" s="9" t="s">
        <v>9</v>
      </c>
      <c r="L1" s="9" t="s">
        <v>10</v>
      </c>
      <c r="M1" s="9" t="s">
        <v>11</v>
      </c>
      <c r="N1"/>
      <c r="AMF1"/>
      <c r="AMG1"/>
      <c r="AMH1"/>
      <c r="AMI1"/>
      <c r="AMJ1"/>
    </row>
    <row r="2" spans="1:1024" x14ac:dyDescent="0.2">
      <c r="A2" s="10" t="s">
        <v>12</v>
      </c>
      <c r="B2" s="11">
        <v>12</v>
      </c>
      <c r="C2" s="11">
        <v>0</v>
      </c>
      <c r="D2" s="12">
        <v>3</v>
      </c>
      <c r="E2" s="13">
        <v>18</v>
      </c>
      <c r="F2" s="13">
        <f t="shared" ref="F2:F28" si="0">B2+C2+D2</f>
        <v>15</v>
      </c>
      <c r="G2" s="13">
        <f t="shared" ref="G2:G28" si="1">B2+C2+D2+E2</f>
        <v>33</v>
      </c>
      <c r="H2" s="14">
        <f t="shared" ref="H2:H28" si="2">IF(F2=0,"-",F2/G2)</f>
        <v>0.45454545454545453</v>
      </c>
      <c r="I2" s="15"/>
      <c r="J2" s="16">
        <f t="shared" ref="J2:J28" si="3">IF(G2=0,"-",B2/(B2+C2+D2+E2))</f>
        <v>0.36363636363636365</v>
      </c>
      <c r="K2" s="16">
        <f t="shared" ref="K2:K28" si="4">IF(G2=0,"-",C2/(B2+C2+D2+E2))</f>
        <v>0</v>
      </c>
      <c r="L2" s="16">
        <f t="shared" ref="L2:L28" si="5">IF(G2=0,"-",D2/(B2+C2+D2+E2))</f>
        <v>9.0909090909090912E-2</v>
      </c>
      <c r="M2" s="16">
        <f t="shared" ref="M2:M28" si="6">IF(G2=0,"-",E2/(B2+C2+D2+E2))</f>
        <v>0.54545454545454541</v>
      </c>
      <c r="N2"/>
      <c r="AMF2"/>
      <c r="AMG2"/>
      <c r="AMH2"/>
      <c r="AMI2"/>
      <c r="AMJ2"/>
    </row>
    <row r="3" spans="1:1024" x14ac:dyDescent="0.2">
      <c r="A3" s="10" t="s">
        <v>13</v>
      </c>
      <c r="B3" s="11">
        <v>35</v>
      </c>
      <c r="C3" s="11">
        <v>5</v>
      </c>
      <c r="D3" s="12">
        <v>23</v>
      </c>
      <c r="E3" s="13">
        <v>116</v>
      </c>
      <c r="F3" s="13">
        <f t="shared" si="0"/>
        <v>63</v>
      </c>
      <c r="G3" s="13">
        <f t="shared" si="1"/>
        <v>179</v>
      </c>
      <c r="H3" s="14">
        <f t="shared" si="2"/>
        <v>0.35195530726256985</v>
      </c>
      <c r="I3" s="15"/>
      <c r="J3" s="16">
        <f t="shared" si="3"/>
        <v>0.19553072625698323</v>
      </c>
      <c r="K3" s="16">
        <f t="shared" si="4"/>
        <v>2.7932960893854747E-2</v>
      </c>
      <c r="L3" s="16">
        <f t="shared" si="5"/>
        <v>0.12849162011173185</v>
      </c>
      <c r="M3" s="16">
        <f t="shared" si="6"/>
        <v>0.64804469273743015</v>
      </c>
      <c r="N3"/>
      <c r="AMF3"/>
      <c r="AMG3"/>
      <c r="AMH3"/>
      <c r="AMI3"/>
      <c r="AMJ3"/>
    </row>
    <row r="4" spans="1:1024" x14ac:dyDescent="0.2">
      <c r="A4" s="10" t="s">
        <v>14</v>
      </c>
      <c r="B4" s="11">
        <v>59</v>
      </c>
      <c r="C4" s="11">
        <v>11</v>
      </c>
      <c r="D4" s="12">
        <v>26</v>
      </c>
      <c r="E4" s="13">
        <v>42</v>
      </c>
      <c r="F4" s="13">
        <f t="shared" si="0"/>
        <v>96</v>
      </c>
      <c r="G4" s="13">
        <f t="shared" si="1"/>
        <v>138</v>
      </c>
      <c r="H4" s="14">
        <f t="shared" si="2"/>
        <v>0.69565217391304346</v>
      </c>
      <c r="I4" s="15"/>
      <c r="J4" s="16">
        <f t="shared" si="3"/>
        <v>0.42753623188405798</v>
      </c>
      <c r="K4" s="16">
        <f t="shared" si="4"/>
        <v>7.9710144927536225E-2</v>
      </c>
      <c r="L4" s="16">
        <f t="shared" si="5"/>
        <v>0.18840579710144928</v>
      </c>
      <c r="M4" s="16">
        <f t="shared" si="6"/>
        <v>0.30434782608695654</v>
      </c>
      <c r="N4"/>
      <c r="AMF4"/>
      <c r="AMG4"/>
      <c r="AMH4"/>
      <c r="AMI4"/>
      <c r="AMJ4"/>
    </row>
    <row r="5" spans="1:1024" ht="15" x14ac:dyDescent="0.25">
      <c r="A5" s="10" t="s">
        <v>15</v>
      </c>
      <c r="B5" s="17">
        <v>11</v>
      </c>
      <c r="C5" s="17">
        <v>1</v>
      </c>
      <c r="D5" s="17">
        <v>0</v>
      </c>
      <c r="E5" s="17">
        <v>2</v>
      </c>
      <c r="F5" s="13">
        <f t="shared" si="0"/>
        <v>12</v>
      </c>
      <c r="G5" s="13">
        <f t="shared" si="1"/>
        <v>14</v>
      </c>
      <c r="H5" s="14">
        <f t="shared" si="2"/>
        <v>0.8571428571428571</v>
      </c>
      <c r="I5" s="15"/>
      <c r="J5" s="16">
        <f t="shared" si="3"/>
        <v>0.7857142857142857</v>
      </c>
      <c r="K5" s="16">
        <f t="shared" si="4"/>
        <v>7.1428571428571425E-2</v>
      </c>
      <c r="L5" s="16">
        <f t="shared" si="5"/>
        <v>0</v>
      </c>
      <c r="M5" s="16">
        <f t="shared" si="6"/>
        <v>0.14285714285714285</v>
      </c>
      <c r="N5"/>
      <c r="AMF5"/>
      <c r="AMG5"/>
      <c r="AMH5"/>
      <c r="AMI5"/>
      <c r="AMJ5"/>
    </row>
    <row r="6" spans="1:1024" x14ac:dyDescent="0.2">
      <c r="A6" s="10" t="s">
        <v>16</v>
      </c>
      <c r="B6" s="11">
        <v>113</v>
      </c>
      <c r="C6" s="11">
        <v>13</v>
      </c>
      <c r="D6" s="12">
        <v>2</v>
      </c>
      <c r="E6" s="13">
        <v>34</v>
      </c>
      <c r="F6" s="13">
        <f t="shared" si="0"/>
        <v>128</v>
      </c>
      <c r="G6" s="13">
        <f t="shared" si="1"/>
        <v>162</v>
      </c>
      <c r="H6" s="14">
        <f t="shared" si="2"/>
        <v>0.79012345679012341</v>
      </c>
      <c r="I6" s="15"/>
      <c r="J6" s="16">
        <f t="shared" si="3"/>
        <v>0.69753086419753085</v>
      </c>
      <c r="K6" s="16">
        <f t="shared" si="4"/>
        <v>8.0246913580246909E-2</v>
      </c>
      <c r="L6" s="16">
        <f t="shared" si="5"/>
        <v>1.2345679012345678E-2</v>
      </c>
      <c r="M6" s="16">
        <f t="shared" si="6"/>
        <v>0.20987654320987653</v>
      </c>
      <c r="N6"/>
      <c r="AMF6"/>
      <c r="AMG6"/>
      <c r="AMH6"/>
      <c r="AMI6"/>
      <c r="AMJ6"/>
    </row>
    <row r="7" spans="1:1024" x14ac:dyDescent="0.2">
      <c r="A7" s="10" t="s">
        <v>17</v>
      </c>
      <c r="B7" s="11">
        <v>57</v>
      </c>
      <c r="C7" s="11">
        <v>4</v>
      </c>
      <c r="D7" s="12">
        <v>0</v>
      </c>
      <c r="E7" s="13">
        <v>112</v>
      </c>
      <c r="F7" s="13">
        <f t="shared" si="0"/>
        <v>61</v>
      </c>
      <c r="G7" s="13">
        <f t="shared" si="1"/>
        <v>173</v>
      </c>
      <c r="H7" s="14">
        <f t="shared" si="2"/>
        <v>0.35260115606936415</v>
      </c>
      <c r="I7" s="15"/>
      <c r="J7" s="16">
        <f t="shared" si="3"/>
        <v>0.32947976878612717</v>
      </c>
      <c r="K7" s="16">
        <f t="shared" si="4"/>
        <v>2.3121387283236993E-2</v>
      </c>
      <c r="L7" s="16">
        <f t="shared" si="5"/>
        <v>0</v>
      </c>
      <c r="M7" s="16">
        <f t="shared" si="6"/>
        <v>0.64739884393063585</v>
      </c>
      <c r="N7"/>
      <c r="AMF7"/>
      <c r="AMG7"/>
      <c r="AMH7"/>
      <c r="AMI7"/>
      <c r="AMJ7"/>
    </row>
    <row r="8" spans="1:1024" x14ac:dyDescent="0.2">
      <c r="A8" s="10" t="s">
        <v>18</v>
      </c>
      <c r="B8" s="11">
        <v>63</v>
      </c>
      <c r="C8" s="11">
        <v>0</v>
      </c>
      <c r="D8" s="12">
        <v>0</v>
      </c>
      <c r="E8" s="13">
        <v>83</v>
      </c>
      <c r="F8" s="13">
        <f t="shared" si="0"/>
        <v>63</v>
      </c>
      <c r="G8" s="13">
        <f t="shared" si="1"/>
        <v>146</v>
      </c>
      <c r="H8" s="14">
        <f t="shared" si="2"/>
        <v>0.4315068493150685</v>
      </c>
      <c r="I8" s="15"/>
      <c r="J8" s="16">
        <f t="shared" si="3"/>
        <v>0.4315068493150685</v>
      </c>
      <c r="K8" s="16">
        <f t="shared" si="4"/>
        <v>0</v>
      </c>
      <c r="L8" s="16">
        <f t="shared" si="5"/>
        <v>0</v>
      </c>
      <c r="M8" s="16">
        <f t="shared" si="6"/>
        <v>0.56849315068493156</v>
      </c>
      <c r="N8"/>
      <c r="AMF8"/>
      <c r="AMG8"/>
      <c r="AMH8"/>
      <c r="AMI8"/>
      <c r="AMJ8"/>
    </row>
    <row r="9" spans="1:1024" x14ac:dyDescent="0.2">
      <c r="A9" s="10" t="s">
        <v>19</v>
      </c>
      <c r="B9" s="11">
        <v>32</v>
      </c>
      <c r="C9" s="11">
        <v>1</v>
      </c>
      <c r="D9" s="12">
        <v>0</v>
      </c>
      <c r="E9" s="13">
        <v>10</v>
      </c>
      <c r="F9" s="13">
        <f t="shared" si="0"/>
        <v>33</v>
      </c>
      <c r="G9" s="13">
        <f t="shared" si="1"/>
        <v>43</v>
      </c>
      <c r="H9" s="14">
        <f t="shared" si="2"/>
        <v>0.76744186046511631</v>
      </c>
      <c r="I9" s="15"/>
      <c r="J9" s="16">
        <f t="shared" si="3"/>
        <v>0.7441860465116279</v>
      </c>
      <c r="K9" s="16">
        <f t="shared" si="4"/>
        <v>2.3255813953488372E-2</v>
      </c>
      <c r="L9" s="16">
        <f t="shared" si="5"/>
        <v>0</v>
      </c>
      <c r="M9" s="16">
        <f t="shared" si="6"/>
        <v>0.23255813953488372</v>
      </c>
      <c r="N9"/>
      <c r="AMF9"/>
      <c r="AMG9"/>
      <c r="AMH9"/>
      <c r="AMI9"/>
      <c r="AMJ9"/>
    </row>
    <row r="10" spans="1:1024" x14ac:dyDescent="0.2">
      <c r="A10" s="10" t="s">
        <v>20</v>
      </c>
      <c r="B10" s="11">
        <v>14</v>
      </c>
      <c r="C10" s="11">
        <v>0</v>
      </c>
      <c r="D10" s="12">
        <v>1</v>
      </c>
      <c r="E10" s="13">
        <v>10</v>
      </c>
      <c r="F10" s="13">
        <f t="shared" si="0"/>
        <v>15</v>
      </c>
      <c r="G10" s="13">
        <f t="shared" si="1"/>
        <v>25</v>
      </c>
      <c r="H10" s="14">
        <f t="shared" si="2"/>
        <v>0.6</v>
      </c>
      <c r="I10" s="15"/>
      <c r="J10" s="16">
        <f t="shared" si="3"/>
        <v>0.56000000000000005</v>
      </c>
      <c r="K10" s="16">
        <f t="shared" si="4"/>
        <v>0</v>
      </c>
      <c r="L10" s="16">
        <f t="shared" si="5"/>
        <v>0.04</v>
      </c>
      <c r="M10" s="16">
        <f t="shared" si="6"/>
        <v>0.4</v>
      </c>
      <c r="N10"/>
      <c r="AMF10"/>
      <c r="AMG10"/>
      <c r="AMH10"/>
      <c r="AMI10"/>
      <c r="AMJ10"/>
    </row>
    <row r="11" spans="1:1024" x14ac:dyDescent="0.2">
      <c r="A11" s="10" t="s">
        <v>21</v>
      </c>
      <c r="B11" s="11">
        <v>6</v>
      </c>
      <c r="C11" s="11"/>
      <c r="D11" s="12"/>
      <c r="E11" s="13"/>
      <c r="F11" s="13">
        <f t="shared" si="0"/>
        <v>6</v>
      </c>
      <c r="G11" s="13">
        <f t="shared" si="1"/>
        <v>6</v>
      </c>
      <c r="H11" s="14">
        <f t="shared" si="2"/>
        <v>1</v>
      </c>
      <c r="I11" s="15"/>
      <c r="J11" s="16">
        <f t="shared" si="3"/>
        <v>1</v>
      </c>
      <c r="K11" s="16">
        <f t="shared" si="4"/>
        <v>0</v>
      </c>
      <c r="L11" s="16">
        <f t="shared" si="5"/>
        <v>0</v>
      </c>
      <c r="M11" s="16">
        <f t="shared" si="6"/>
        <v>0</v>
      </c>
      <c r="N11"/>
      <c r="AMF11"/>
      <c r="AMG11"/>
      <c r="AMH11"/>
      <c r="AMI11"/>
      <c r="AMJ11"/>
    </row>
    <row r="12" spans="1:1024" x14ac:dyDescent="0.2">
      <c r="A12" s="10" t="s">
        <v>22</v>
      </c>
      <c r="B12" s="11">
        <v>62</v>
      </c>
      <c r="C12" s="11">
        <v>0</v>
      </c>
      <c r="D12" s="12">
        <v>1</v>
      </c>
      <c r="E12" s="13">
        <v>14</v>
      </c>
      <c r="F12" s="13">
        <f t="shared" si="0"/>
        <v>63</v>
      </c>
      <c r="G12" s="13">
        <f t="shared" si="1"/>
        <v>77</v>
      </c>
      <c r="H12" s="14">
        <f t="shared" si="2"/>
        <v>0.81818181818181823</v>
      </c>
      <c r="I12" s="15"/>
      <c r="J12" s="16">
        <f t="shared" si="3"/>
        <v>0.80519480519480524</v>
      </c>
      <c r="K12" s="16">
        <f t="shared" si="4"/>
        <v>0</v>
      </c>
      <c r="L12" s="16">
        <f t="shared" si="5"/>
        <v>1.2987012987012988E-2</v>
      </c>
      <c r="M12" s="16">
        <f t="shared" si="6"/>
        <v>0.18181818181818182</v>
      </c>
      <c r="N12"/>
      <c r="AMF12"/>
      <c r="AMG12"/>
      <c r="AMH12"/>
      <c r="AMI12"/>
      <c r="AMJ12"/>
    </row>
    <row r="13" spans="1:1024" ht="27.95" customHeight="1" x14ac:dyDescent="0.2">
      <c r="A13" s="10" t="s">
        <v>23</v>
      </c>
      <c r="B13" s="11">
        <v>74</v>
      </c>
      <c r="C13" s="11">
        <v>1</v>
      </c>
      <c r="D13" s="12">
        <v>8</v>
      </c>
      <c r="E13" s="13">
        <v>14</v>
      </c>
      <c r="F13" s="13">
        <f t="shared" si="0"/>
        <v>83</v>
      </c>
      <c r="G13" s="13">
        <f t="shared" si="1"/>
        <v>97</v>
      </c>
      <c r="H13" s="14">
        <f t="shared" si="2"/>
        <v>0.85567010309278346</v>
      </c>
      <c r="I13" s="15"/>
      <c r="J13" s="16">
        <f t="shared" si="3"/>
        <v>0.76288659793814428</v>
      </c>
      <c r="K13" s="16">
        <f t="shared" si="4"/>
        <v>1.0309278350515464E-2</v>
      </c>
      <c r="L13" s="16">
        <f t="shared" si="5"/>
        <v>8.247422680412371E-2</v>
      </c>
      <c r="M13" s="16">
        <f t="shared" si="6"/>
        <v>0.14432989690721648</v>
      </c>
      <c r="N13"/>
      <c r="AMF13"/>
      <c r="AMG13"/>
      <c r="AMH13"/>
      <c r="AMI13"/>
      <c r="AMJ13"/>
    </row>
    <row r="14" spans="1:1024" x14ac:dyDescent="0.2">
      <c r="A14" s="18" t="s">
        <v>24</v>
      </c>
      <c r="B14" s="11"/>
      <c r="C14" s="11"/>
      <c r="D14" s="12"/>
      <c r="E14" s="13"/>
      <c r="F14" s="13">
        <f t="shared" si="0"/>
        <v>0</v>
      </c>
      <c r="G14" s="13">
        <f t="shared" si="1"/>
        <v>0</v>
      </c>
      <c r="H14" s="14" t="str">
        <f t="shared" si="2"/>
        <v>-</v>
      </c>
      <c r="I14" s="15"/>
      <c r="J14" s="16" t="str">
        <f t="shared" si="3"/>
        <v>-</v>
      </c>
      <c r="K14" s="16" t="str">
        <f t="shared" si="4"/>
        <v>-</v>
      </c>
      <c r="L14" s="16" t="str">
        <f t="shared" si="5"/>
        <v>-</v>
      </c>
      <c r="M14" s="16" t="str">
        <f t="shared" si="6"/>
        <v>-</v>
      </c>
      <c r="N14"/>
      <c r="AMF14"/>
      <c r="AMG14"/>
      <c r="AMH14"/>
      <c r="AMI14"/>
      <c r="AMJ14"/>
    </row>
    <row r="15" spans="1:1024" x14ac:dyDescent="0.2">
      <c r="A15" s="10" t="s">
        <v>25</v>
      </c>
      <c r="B15" s="11">
        <v>9</v>
      </c>
      <c r="C15" s="11">
        <v>0</v>
      </c>
      <c r="D15" s="12">
        <v>0</v>
      </c>
      <c r="E15" s="13">
        <v>9</v>
      </c>
      <c r="F15" s="13">
        <f t="shared" si="0"/>
        <v>9</v>
      </c>
      <c r="G15" s="13">
        <f t="shared" si="1"/>
        <v>18</v>
      </c>
      <c r="H15" s="14">
        <f t="shared" si="2"/>
        <v>0.5</v>
      </c>
      <c r="I15" s="15"/>
      <c r="J15" s="16">
        <f t="shared" si="3"/>
        <v>0.5</v>
      </c>
      <c r="K15" s="16">
        <f t="shared" si="4"/>
        <v>0</v>
      </c>
      <c r="L15" s="16">
        <f t="shared" si="5"/>
        <v>0</v>
      </c>
      <c r="M15" s="16">
        <f t="shared" si="6"/>
        <v>0.5</v>
      </c>
      <c r="N15"/>
      <c r="AMF15"/>
      <c r="AMG15"/>
      <c r="AMH15"/>
      <c r="AMI15"/>
      <c r="AMJ15"/>
    </row>
    <row r="16" spans="1:1024" x14ac:dyDescent="0.2">
      <c r="A16" s="10" t="s">
        <v>26</v>
      </c>
      <c r="B16" s="11">
        <v>18</v>
      </c>
      <c r="C16" s="11">
        <v>14</v>
      </c>
      <c r="D16" s="12">
        <v>0</v>
      </c>
      <c r="E16" s="13">
        <v>41</v>
      </c>
      <c r="F16" s="13">
        <f t="shared" si="0"/>
        <v>32</v>
      </c>
      <c r="G16" s="13">
        <f t="shared" si="1"/>
        <v>73</v>
      </c>
      <c r="H16" s="14">
        <f t="shared" si="2"/>
        <v>0.43835616438356162</v>
      </c>
      <c r="I16" s="15"/>
      <c r="J16" s="16">
        <f t="shared" si="3"/>
        <v>0.24657534246575341</v>
      </c>
      <c r="K16" s="16">
        <f t="shared" si="4"/>
        <v>0.19178082191780821</v>
      </c>
      <c r="L16" s="16">
        <f t="shared" si="5"/>
        <v>0</v>
      </c>
      <c r="M16" s="16">
        <f t="shared" si="6"/>
        <v>0.56164383561643838</v>
      </c>
      <c r="N16"/>
      <c r="AMF16"/>
      <c r="AMG16"/>
      <c r="AMH16"/>
      <c r="AMI16"/>
      <c r="AMJ16"/>
    </row>
    <row r="17" spans="1:1024" x14ac:dyDescent="0.2">
      <c r="A17" s="10" t="s">
        <v>27</v>
      </c>
      <c r="B17" s="11">
        <v>111</v>
      </c>
      <c r="C17" s="11">
        <v>5</v>
      </c>
      <c r="D17" s="12">
        <v>0</v>
      </c>
      <c r="E17" s="13">
        <v>21</v>
      </c>
      <c r="F17" s="13">
        <f t="shared" si="0"/>
        <v>116</v>
      </c>
      <c r="G17" s="13">
        <f t="shared" si="1"/>
        <v>137</v>
      </c>
      <c r="H17" s="14">
        <f t="shared" si="2"/>
        <v>0.84671532846715325</v>
      </c>
      <c r="I17" s="15"/>
      <c r="J17" s="16">
        <f t="shared" si="3"/>
        <v>0.81021897810218979</v>
      </c>
      <c r="K17" s="16">
        <f t="shared" si="4"/>
        <v>3.6496350364963501E-2</v>
      </c>
      <c r="L17" s="16">
        <f t="shared" si="5"/>
        <v>0</v>
      </c>
      <c r="M17" s="16">
        <f t="shared" si="6"/>
        <v>0.15328467153284672</v>
      </c>
      <c r="N17"/>
      <c r="AMF17"/>
      <c r="AMG17"/>
      <c r="AMH17"/>
      <c r="AMI17"/>
      <c r="AMJ17"/>
    </row>
    <row r="18" spans="1:1024" x14ac:dyDescent="0.2">
      <c r="A18" s="10" t="s">
        <v>28</v>
      </c>
      <c r="B18" s="11">
        <v>93</v>
      </c>
      <c r="C18" s="11">
        <v>8</v>
      </c>
      <c r="D18" s="12">
        <v>1</v>
      </c>
      <c r="E18" s="13">
        <v>39</v>
      </c>
      <c r="F18" s="13">
        <f t="shared" si="0"/>
        <v>102</v>
      </c>
      <c r="G18" s="13">
        <f t="shared" si="1"/>
        <v>141</v>
      </c>
      <c r="H18" s="14">
        <f t="shared" si="2"/>
        <v>0.72340425531914898</v>
      </c>
      <c r="I18" s="15"/>
      <c r="J18" s="16">
        <f t="shared" si="3"/>
        <v>0.65957446808510634</v>
      </c>
      <c r="K18" s="16">
        <f t="shared" si="4"/>
        <v>5.6737588652482268E-2</v>
      </c>
      <c r="L18" s="16">
        <f t="shared" si="5"/>
        <v>7.0921985815602835E-3</v>
      </c>
      <c r="M18" s="16">
        <f t="shared" si="6"/>
        <v>0.27659574468085107</v>
      </c>
      <c r="N18"/>
      <c r="AMF18"/>
      <c r="AMG18"/>
      <c r="AMH18"/>
      <c r="AMI18"/>
      <c r="AMJ18"/>
    </row>
    <row r="19" spans="1:1024" x14ac:dyDescent="0.2">
      <c r="A19" s="10" t="s">
        <v>29</v>
      </c>
      <c r="B19" s="11">
        <v>7</v>
      </c>
      <c r="C19" s="11">
        <v>1</v>
      </c>
      <c r="D19" s="12">
        <v>1</v>
      </c>
      <c r="E19" s="13">
        <v>44</v>
      </c>
      <c r="F19" s="13">
        <f t="shared" si="0"/>
        <v>9</v>
      </c>
      <c r="G19" s="13">
        <f t="shared" si="1"/>
        <v>53</v>
      </c>
      <c r="H19" s="14">
        <f t="shared" si="2"/>
        <v>0.16981132075471697</v>
      </c>
      <c r="I19" s="15"/>
      <c r="J19" s="16">
        <f t="shared" si="3"/>
        <v>0.13207547169811321</v>
      </c>
      <c r="K19" s="16">
        <f t="shared" si="4"/>
        <v>1.8867924528301886E-2</v>
      </c>
      <c r="L19" s="16">
        <f t="shared" si="5"/>
        <v>1.8867924528301886E-2</v>
      </c>
      <c r="M19" s="16">
        <f t="shared" si="6"/>
        <v>0.83018867924528306</v>
      </c>
      <c r="N19"/>
      <c r="AMF19"/>
      <c r="AMG19"/>
      <c r="AMH19"/>
      <c r="AMI19"/>
      <c r="AMJ19"/>
    </row>
    <row r="20" spans="1:1024" x14ac:dyDescent="0.2">
      <c r="A20" s="10" t="s">
        <v>30</v>
      </c>
      <c r="B20" s="11">
        <v>41</v>
      </c>
      <c r="C20" s="11">
        <v>2</v>
      </c>
      <c r="D20" s="12">
        <v>0</v>
      </c>
      <c r="E20" s="13">
        <v>29</v>
      </c>
      <c r="F20" s="13">
        <f t="shared" si="0"/>
        <v>43</v>
      </c>
      <c r="G20" s="13">
        <f t="shared" si="1"/>
        <v>72</v>
      </c>
      <c r="H20" s="14">
        <f t="shared" si="2"/>
        <v>0.59722222222222221</v>
      </c>
      <c r="I20" s="15"/>
      <c r="J20" s="16">
        <f t="shared" si="3"/>
        <v>0.56944444444444442</v>
      </c>
      <c r="K20" s="16">
        <f t="shared" si="4"/>
        <v>2.7777777777777776E-2</v>
      </c>
      <c r="L20" s="16">
        <f t="shared" si="5"/>
        <v>0</v>
      </c>
      <c r="M20" s="16">
        <f t="shared" si="6"/>
        <v>0.40277777777777779</v>
      </c>
      <c r="N20"/>
      <c r="AMF20"/>
      <c r="AMG20"/>
      <c r="AMH20"/>
      <c r="AMI20"/>
      <c r="AMJ20"/>
    </row>
    <row r="21" spans="1:1024" ht="26.65" customHeight="1" x14ac:dyDescent="0.2">
      <c r="A21" s="10" t="s">
        <v>31</v>
      </c>
      <c r="B21" s="11">
        <v>18</v>
      </c>
      <c r="C21" s="11">
        <v>2</v>
      </c>
      <c r="D21" s="12">
        <v>0</v>
      </c>
      <c r="E21" s="13">
        <v>14</v>
      </c>
      <c r="F21" s="13">
        <f t="shared" si="0"/>
        <v>20</v>
      </c>
      <c r="G21" s="13">
        <f t="shared" si="1"/>
        <v>34</v>
      </c>
      <c r="H21" s="14">
        <f t="shared" si="2"/>
        <v>0.58823529411764708</v>
      </c>
      <c r="I21" s="15"/>
      <c r="J21" s="16">
        <f t="shared" si="3"/>
        <v>0.52941176470588236</v>
      </c>
      <c r="K21" s="16">
        <f t="shared" si="4"/>
        <v>5.8823529411764705E-2</v>
      </c>
      <c r="L21" s="16">
        <f t="shared" si="5"/>
        <v>0</v>
      </c>
      <c r="M21" s="16">
        <f t="shared" si="6"/>
        <v>0.41176470588235292</v>
      </c>
      <c r="N21"/>
      <c r="AMF21"/>
      <c r="AMG21"/>
      <c r="AMH21"/>
      <c r="AMI21"/>
      <c r="AMJ21"/>
    </row>
    <row r="22" spans="1:1024" x14ac:dyDescent="0.2">
      <c r="A22" s="10" t="s">
        <v>32</v>
      </c>
      <c r="B22" s="11">
        <v>63</v>
      </c>
      <c r="C22" s="11">
        <v>3</v>
      </c>
      <c r="D22" s="12">
        <v>4</v>
      </c>
      <c r="E22" s="13">
        <v>74</v>
      </c>
      <c r="F22" s="13">
        <f t="shared" si="0"/>
        <v>70</v>
      </c>
      <c r="G22" s="13">
        <f t="shared" si="1"/>
        <v>144</v>
      </c>
      <c r="H22" s="14">
        <f t="shared" si="2"/>
        <v>0.4861111111111111</v>
      </c>
      <c r="I22" s="15"/>
      <c r="J22" s="16">
        <f t="shared" si="3"/>
        <v>0.4375</v>
      </c>
      <c r="K22" s="16">
        <f t="shared" si="4"/>
        <v>2.0833333333333332E-2</v>
      </c>
      <c r="L22" s="16">
        <f t="shared" si="5"/>
        <v>2.7777777777777776E-2</v>
      </c>
      <c r="M22" s="16">
        <f t="shared" si="6"/>
        <v>0.51388888888888884</v>
      </c>
      <c r="N22"/>
      <c r="AMF22"/>
      <c r="AMG22"/>
      <c r="AMH22"/>
      <c r="AMI22"/>
      <c r="AMJ22"/>
    </row>
    <row r="23" spans="1:1024" x14ac:dyDescent="0.2">
      <c r="A23" s="10" t="s">
        <v>33</v>
      </c>
      <c r="B23" s="11">
        <v>29</v>
      </c>
      <c r="C23" s="11">
        <v>1</v>
      </c>
      <c r="D23" s="12">
        <v>4</v>
      </c>
      <c r="E23" s="13">
        <v>2</v>
      </c>
      <c r="F23" s="13">
        <f t="shared" si="0"/>
        <v>34</v>
      </c>
      <c r="G23" s="13">
        <f t="shared" si="1"/>
        <v>36</v>
      </c>
      <c r="H23" s="14">
        <f t="shared" si="2"/>
        <v>0.94444444444444442</v>
      </c>
      <c r="I23" s="15"/>
      <c r="J23" s="16">
        <f t="shared" si="3"/>
        <v>0.80555555555555558</v>
      </c>
      <c r="K23" s="16">
        <f t="shared" si="4"/>
        <v>2.7777777777777776E-2</v>
      </c>
      <c r="L23" s="16">
        <f t="shared" si="5"/>
        <v>0.1111111111111111</v>
      </c>
      <c r="M23" s="16">
        <f t="shared" si="6"/>
        <v>5.5555555555555552E-2</v>
      </c>
      <c r="N23"/>
      <c r="AMF23"/>
      <c r="AMG23"/>
      <c r="AMH23"/>
      <c r="AMI23"/>
      <c r="AMJ23"/>
    </row>
    <row r="24" spans="1:1024" x14ac:dyDescent="0.2">
      <c r="A24" s="10" t="s">
        <v>34</v>
      </c>
      <c r="B24" s="11">
        <v>5</v>
      </c>
      <c r="C24" s="11">
        <v>1</v>
      </c>
      <c r="D24" s="12">
        <v>0</v>
      </c>
      <c r="E24" s="13">
        <v>2</v>
      </c>
      <c r="F24" s="13">
        <f t="shared" si="0"/>
        <v>6</v>
      </c>
      <c r="G24" s="13">
        <f t="shared" si="1"/>
        <v>8</v>
      </c>
      <c r="H24" s="14">
        <f t="shared" si="2"/>
        <v>0.75</v>
      </c>
      <c r="I24" s="15"/>
      <c r="J24" s="16">
        <f t="shared" si="3"/>
        <v>0.625</v>
      </c>
      <c r="K24" s="16">
        <f t="shared" si="4"/>
        <v>0.125</v>
      </c>
      <c r="L24" s="16">
        <f t="shared" si="5"/>
        <v>0</v>
      </c>
      <c r="M24" s="16">
        <f t="shared" si="6"/>
        <v>0.25</v>
      </c>
      <c r="N24"/>
      <c r="AMF24"/>
      <c r="AMG24"/>
      <c r="AMH24"/>
      <c r="AMI24"/>
      <c r="AMJ24"/>
    </row>
    <row r="25" spans="1:1024" x14ac:dyDescent="0.2">
      <c r="A25" s="10" t="s">
        <v>35</v>
      </c>
      <c r="B25" s="11">
        <v>60</v>
      </c>
      <c r="C25" s="11">
        <v>6</v>
      </c>
      <c r="D25" s="12">
        <v>0</v>
      </c>
      <c r="E25" s="13">
        <v>17</v>
      </c>
      <c r="F25" s="13">
        <f t="shared" si="0"/>
        <v>66</v>
      </c>
      <c r="G25" s="13">
        <f t="shared" si="1"/>
        <v>83</v>
      </c>
      <c r="H25" s="14">
        <f t="shared" si="2"/>
        <v>0.79518072289156627</v>
      </c>
      <c r="I25" s="15"/>
      <c r="J25" s="16">
        <f t="shared" si="3"/>
        <v>0.72289156626506024</v>
      </c>
      <c r="K25" s="16">
        <f t="shared" si="4"/>
        <v>7.2289156626506021E-2</v>
      </c>
      <c r="L25" s="16">
        <f t="shared" si="5"/>
        <v>0</v>
      </c>
      <c r="M25" s="16">
        <f t="shared" si="6"/>
        <v>0.20481927710843373</v>
      </c>
      <c r="N25"/>
      <c r="AMF25"/>
      <c r="AMG25"/>
      <c r="AMH25"/>
      <c r="AMI25"/>
      <c r="AMJ25"/>
    </row>
    <row r="26" spans="1:1024" x14ac:dyDescent="0.2">
      <c r="A26" s="10" t="s">
        <v>36</v>
      </c>
      <c r="B26" s="11">
        <v>458</v>
      </c>
      <c r="C26" s="11">
        <v>20</v>
      </c>
      <c r="D26" s="12">
        <v>12</v>
      </c>
      <c r="E26" s="13">
        <v>484</v>
      </c>
      <c r="F26" s="13">
        <f t="shared" si="0"/>
        <v>490</v>
      </c>
      <c r="G26" s="13">
        <f t="shared" si="1"/>
        <v>974</v>
      </c>
      <c r="H26" s="14">
        <f t="shared" si="2"/>
        <v>0.50308008213552358</v>
      </c>
      <c r="I26" s="15"/>
      <c r="J26" s="16">
        <f t="shared" si="3"/>
        <v>0.47022587268993837</v>
      </c>
      <c r="K26" s="16">
        <f t="shared" si="4"/>
        <v>2.0533880903490759E-2</v>
      </c>
      <c r="L26" s="16">
        <f t="shared" si="5"/>
        <v>1.2320328542094456E-2</v>
      </c>
      <c r="M26" s="16">
        <f t="shared" si="6"/>
        <v>0.49691991786447637</v>
      </c>
      <c r="N26"/>
      <c r="AMF26"/>
      <c r="AMG26"/>
      <c r="AMH26"/>
      <c r="AMI26"/>
      <c r="AMJ26"/>
    </row>
    <row r="27" spans="1:1024" x14ac:dyDescent="0.2">
      <c r="A27" s="10" t="s">
        <v>37</v>
      </c>
      <c r="B27" s="11">
        <v>5</v>
      </c>
      <c r="C27" s="11">
        <v>0</v>
      </c>
      <c r="D27" s="12">
        <v>0</v>
      </c>
      <c r="E27" s="13">
        <v>20</v>
      </c>
      <c r="F27" s="13">
        <f t="shared" si="0"/>
        <v>5</v>
      </c>
      <c r="G27" s="13">
        <f t="shared" si="1"/>
        <v>25</v>
      </c>
      <c r="H27" s="14">
        <f t="shared" si="2"/>
        <v>0.2</v>
      </c>
      <c r="I27" s="15"/>
      <c r="J27" s="16">
        <f t="shared" si="3"/>
        <v>0.2</v>
      </c>
      <c r="K27" s="16">
        <f t="shared" si="4"/>
        <v>0</v>
      </c>
      <c r="L27" s="16">
        <f t="shared" si="5"/>
        <v>0</v>
      </c>
      <c r="M27" s="16">
        <f t="shared" si="6"/>
        <v>0.8</v>
      </c>
      <c r="N27"/>
      <c r="AMF27"/>
      <c r="AMG27"/>
      <c r="AMH27"/>
      <c r="AMI27"/>
      <c r="AMJ27"/>
    </row>
    <row r="28" spans="1:1024" x14ac:dyDescent="0.2">
      <c r="A28" s="10" t="s">
        <v>38</v>
      </c>
      <c r="B28" s="11">
        <v>19</v>
      </c>
      <c r="C28" s="11">
        <v>2</v>
      </c>
      <c r="D28" s="12">
        <v>2</v>
      </c>
      <c r="E28" s="13">
        <v>11</v>
      </c>
      <c r="F28" s="13">
        <f t="shared" si="0"/>
        <v>23</v>
      </c>
      <c r="G28" s="13">
        <f t="shared" si="1"/>
        <v>34</v>
      </c>
      <c r="H28" s="14">
        <f t="shared" si="2"/>
        <v>0.67647058823529416</v>
      </c>
      <c r="I28" s="15"/>
      <c r="J28" s="16">
        <f t="shared" si="3"/>
        <v>0.55882352941176472</v>
      </c>
      <c r="K28" s="16">
        <f t="shared" si="4"/>
        <v>5.8823529411764705E-2</v>
      </c>
      <c r="L28" s="16">
        <f t="shared" si="5"/>
        <v>5.8823529411764705E-2</v>
      </c>
      <c r="M28" s="16">
        <f t="shared" si="6"/>
        <v>0.3235294117647059</v>
      </c>
      <c r="N28"/>
      <c r="AMF28"/>
      <c r="AMG28"/>
      <c r="AMH28"/>
      <c r="AMI28"/>
      <c r="AMJ28"/>
    </row>
    <row r="29" spans="1:1024" x14ac:dyDescent="0.2">
      <c r="A29" s="19" t="s">
        <v>39</v>
      </c>
      <c r="B29" s="20">
        <f t="shared" ref="B29:G29" si="7">SUM(B2:B28)</f>
        <v>1474</v>
      </c>
      <c r="C29" s="21">
        <f t="shared" si="7"/>
        <v>101</v>
      </c>
      <c r="D29" s="22">
        <f t="shared" si="7"/>
        <v>88</v>
      </c>
      <c r="E29" s="22">
        <f t="shared" si="7"/>
        <v>1262</v>
      </c>
      <c r="F29" s="22">
        <f t="shared" si="7"/>
        <v>1663</v>
      </c>
      <c r="G29" s="22">
        <f t="shared" si="7"/>
        <v>2925</v>
      </c>
      <c r="H29" s="14">
        <f>IF(F29=0,"-",(B29+C29+D29)/F29)</f>
        <v>1</v>
      </c>
      <c r="I29"/>
      <c r="J29" s="16">
        <f>B29/$G$29</f>
        <v>0.50393162393162394</v>
      </c>
      <c r="K29" s="16">
        <f>C29/$G$29</f>
        <v>3.4529914529914531E-2</v>
      </c>
      <c r="L29" s="16">
        <f>D29/$G$29</f>
        <v>3.0085470085470085E-2</v>
      </c>
      <c r="M29" s="16">
        <f>E29/$G$29</f>
        <v>0.43145299145299143</v>
      </c>
      <c r="N29" s="16"/>
      <c r="AMF29"/>
      <c r="AMG29"/>
      <c r="AMH29"/>
      <c r="AMI29"/>
      <c r="AMJ29"/>
    </row>
    <row r="30" spans="1:1024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AMH30"/>
      <c r="AMI30"/>
      <c r="AMJ30"/>
    </row>
    <row r="31" spans="1:1024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AMH31"/>
      <c r="AMI31"/>
      <c r="AMJ31"/>
    </row>
    <row r="32" spans="1:1024" ht="43.5" customHeight="1" x14ac:dyDescent="0.2">
      <c r="A32" s="23"/>
      <c r="B32" s="5" t="s">
        <v>1</v>
      </c>
      <c r="C32" s="5" t="s">
        <v>2</v>
      </c>
      <c r="D32" s="5" t="s">
        <v>3</v>
      </c>
      <c r="E32" s="5" t="s">
        <v>4</v>
      </c>
      <c r="F32" s="5" t="s">
        <v>6</v>
      </c>
      <c r="G32"/>
      <c r="H32" s="5" t="s">
        <v>40</v>
      </c>
      <c r="I32" s="5" t="s">
        <v>41</v>
      </c>
      <c r="J32" s="5" t="s">
        <v>8</v>
      </c>
      <c r="K32" s="5" t="s">
        <v>9</v>
      </c>
      <c r="L32" s="5" t="s">
        <v>10</v>
      </c>
      <c r="M32" s="5" t="s">
        <v>11</v>
      </c>
      <c r="AMH32"/>
      <c r="AMI32"/>
      <c r="AMJ32"/>
    </row>
    <row r="33" spans="1:1024" x14ac:dyDescent="0.2">
      <c r="A33" s="5" t="s">
        <v>42</v>
      </c>
      <c r="B33" s="24">
        <f>B29</f>
        <v>1474</v>
      </c>
      <c r="C33" s="24">
        <f>C29</f>
        <v>101</v>
      </c>
      <c r="D33" s="24">
        <f>D29</f>
        <v>88</v>
      </c>
      <c r="E33" s="24">
        <f>E29</f>
        <v>1262</v>
      </c>
      <c r="F33" s="25">
        <f>SUM(B33:E33)</f>
        <v>2925</v>
      </c>
      <c r="G33" s="22"/>
      <c r="H33" s="26">
        <f>B33+C33+D33</f>
        <v>1663</v>
      </c>
      <c r="I33" s="27">
        <f>H33/F33</f>
        <v>0.56854700854700857</v>
      </c>
      <c r="J33" s="27">
        <f>B33/$F$33</f>
        <v>0.50393162393162394</v>
      </c>
      <c r="K33" s="27">
        <f>C33/$F$33</f>
        <v>3.4529914529914531E-2</v>
      </c>
      <c r="L33" s="27">
        <f>D33/$F$33</f>
        <v>3.0085470085470085E-2</v>
      </c>
      <c r="M33" s="27">
        <f>E33/$F$33</f>
        <v>0.43145299145299143</v>
      </c>
      <c r="AMH33"/>
      <c r="AMI33"/>
      <c r="AMJ33"/>
    </row>
    <row r="34" spans="1:1024" x14ac:dyDescent="0.2">
      <c r="A34" s="26" t="s">
        <v>43</v>
      </c>
      <c r="B34" s="24">
        <v>1420</v>
      </c>
      <c r="C34" s="28">
        <v>90</v>
      </c>
      <c r="D34" s="15">
        <v>86</v>
      </c>
      <c r="E34" s="15">
        <v>1090</v>
      </c>
      <c r="F34" s="25">
        <f>SUM(B34:E34)</f>
        <v>2686</v>
      </c>
      <c r="H34" s="26">
        <f>B34+C34+D34</f>
        <v>1596</v>
      </c>
      <c r="I34" s="27">
        <f>H34/F34</f>
        <v>0.59419210722263593</v>
      </c>
      <c r="J34" s="27">
        <f>B34/$F$34</f>
        <v>0.52866716306775874</v>
      </c>
      <c r="K34" s="27">
        <f>C34/$F$34</f>
        <v>3.3507073715562177E-2</v>
      </c>
      <c r="L34" s="27">
        <f>D34/$F$34</f>
        <v>3.2017870439314963E-2</v>
      </c>
      <c r="M34" s="27">
        <f>E34/$F$34</f>
        <v>0.40580789277736412</v>
      </c>
      <c r="AMJ34"/>
    </row>
    <row r="35" spans="1:1024" x14ac:dyDescent="0.2">
      <c r="H35" s="16"/>
      <c r="I35" s="16">
        <f>I33-I34</f>
        <v>-2.5645098675627365E-2</v>
      </c>
      <c r="J35" s="16">
        <f>J33-J34</f>
        <v>-2.4735539136134799E-2</v>
      </c>
      <c r="K35" s="16">
        <f>K33-K34</f>
        <v>1.0228408143523535E-3</v>
      </c>
      <c r="L35" s="16">
        <f>L33-L34</f>
        <v>-1.9324003538448778E-3</v>
      </c>
      <c r="M35" s="16">
        <f>M33-M34</f>
        <v>2.5645098675627309E-2</v>
      </c>
    </row>
  </sheetData>
  <pageMargins left="0.78749999999999998" right="0.78749999999999998" top="1.0249999999999999" bottom="1.0249999999999999" header="0.78749999999999998" footer="0.78749999999999998"/>
  <pageSetup paperSize="0" scale="0" firstPageNumber="0" orientation="portrait" usePrinterDefaults="0" horizontalDpi="0" verticalDpi="0" copies="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19</vt:i4>
      </vt:variant>
    </vt:vector>
  </HeadingPairs>
  <TitlesOfParts>
    <vt:vector size="20" baseType="lpstr">
      <vt:lpstr>DADOS CONSOLIDADOS</vt:lpstr>
      <vt:lpstr>'DADOS CONSOLIDADOS'!Area_de_impressao</vt:lpstr>
      <vt:lpstr>'DADOS CONSOLIDADOS'!Print_Area_0</vt:lpstr>
      <vt:lpstr>'DADOS CONSOLIDADOS'!Print_Area_0_0</vt:lpstr>
      <vt:lpstr>'DADOS CONSOLIDADOS'!Print_Area_0_0_0</vt:lpstr>
      <vt:lpstr>'DADOS CONSOLIDADOS'!Print_Area_0_0_0_0</vt:lpstr>
      <vt:lpstr>'DADOS CONSOLIDADOS'!Print_Area_0_0_0_0_0</vt:lpstr>
      <vt:lpstr>'DADOS CONSOLIDADOS'!Print_Area_0_0_0_0_0_0</vt:lpstr>
      <vt:lpstr>'DADOS CONSOLIDADOS'!Print_Area_0_0_0_0_0_0_0</vt:lpstr>
      <vt:lpstr>'DADOS CONSOLIDADOS'!Print_Area_0_0_0_0_0_0_0_0</vt:lpstr>
      <vt:lpstr>'DADOS CONSOLIDADOS'!Print_Area_0_0_0_0_0_0_0_0_0</vt:lpstr>
      <vt:lpstr>'DADOS CONSOLIDADOS'!Print_Area_0_0_0_0_0_0_0_0_0_0</vt:lpstr>
      <vt:lpstr>'DADOS CONSOLIDADOS'!Print_Area_0_0_0_0_0_0_0_0_0_0_0</vt:lpstr>
      <vt:lpstr>'DADOS CONSOLIDADOS'!Print_Area_0_0_0_0_0_0_0_0_0_0_0_0</vt:lpstr>
      <vt:lpstr>'DADOS CONSOLIDADOS'!Print_Area_0_0_0_0_0_0_0_0_0_0_0_0_0</vt:lpstr>
      <vt:lpstr>'DADOS CONSOLIDADOS'!Print_Area_0_0_0_0_0_0_0_0_0_0_0_0_0_0</vt:lpstr>
      <vt:lpstr>'DADOS CONSOLIDADOS'!Print_Area_0_0_0_0_0_0_0_0_0_0_0_0_0_0_0</vt:lpstr>
      <vt:lpstr>'DADOS CONSOLIDADOS'!Print_Area_0_0_0_0_0_0_0_0_0_0_0_0_0_0_0_0</vt:lpstr>
      <vt:lpstr>'DADOS CONSOLIDADOS'!Print_Area_0_0_0_0_0_0_0_0_0_0_0_0_0_0_0_0_0</vt:lpstr>
      <vt:lpstr>'DADOS CONSOLIDADOS'!Print_Area_0_0_0_0_0_0_0_0_0_0_0_0_0_0_0_0_0_0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Patricia Machado Silva</dc:creator>
  <cp:keywords/>
  <dc:description/>
  <cp:lastModifiedBy>Administrador</cp:lastModifiedBy>
  <cp:revision>75</cp:revision>
  <dcterms:created xsi:type="dcterms:W3CDTF">2009-04-16T11:32:48Z</dcterms:created>
  <dcterms:modified xsi:type="dcterms:W3CDTF">2018-06-25T17:41:00Z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