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COAD\NCC\NÚCLEO DE COMPRAS\SECOMP\PESQUISAS\2020\PESQ.110 - (PROC 41482020-91) - LICITAÇÃO - MOTORISTAS\"/>
    </mc:Choice>
  </mc:AlternateContent>
  <xr:revisionPtr revIDLastSave="0" documentId="13_ncr:1_{0E063F88-0F49-4541-A0CC-17BBA44BA7EE}" xr6:coauthVersionLast="45" xr6:coauthVersionMax="45" xr10:uidLastSave="{00000000-0000-0000-0000-000000000000}"/>
  <bookViews>
    <workbookView xWindow="-120" yWindow="-120" windowWidth="29040" windowHeight="15840" xr2:uid="{829B2637-CBD1-403A-B623-B00D74F7F11D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5" i="1" l="1"/>
  <c r="G53" i="1" s="1"/>
  <c r="F54" i="1"/>
  <c r="F53" i="1"/>
  <c r="F52" i="1"/>
  <c r="F51" i="1"/>
  <c r="F50" i="1"/>
  <c r="F49" i="1"/>
  <c r="G47" i="1" s="1"/>
  <c r="F48" i="1"/>
  <c r="F47" i="1"/>
  <c r="F36" i="1"/>
  <c r="F35" i="1"/>
  <c r="G35" i="1"/>
  <c r="F37" i="1"/>
  <c r="F28" i="1"/>
  <c r="F27" i="1"/>
  <c r="F26" i="1"/>
  <c r="F24" i="1"/>
  <c r="F23" i="1"/>
  <c r="G50" i="1"/>
  <c r="G44" i="1"/>
  <c r="G41" i="1"/>
  <c r="G32" i="1"/>
  <c r="G29" i="1"/>
  <c r="G26" i="1"/>
  <c r="F25" i="1"/>
  <c r="G23" i="1" s="1"/>
  <c r="F61" i="1"/>
  <c r="G61" i="1" s="1"/>
  <c r="H61" i="1" s="1"/>
  <c r="G20" i="1"/>
  <c r="G56" i="1" l="1"/>
  <c r="H56" i="1" s="1"/>
  <c r="G38" i="1"/>
  <c r="H38" i="1" s="1"/>
  <c r="H14" i="1"/>
  <c r="I14" i="1" s="1"/>
  <c r="J14" i="1" s="1"/>
  <c r="H58" i="1" l="1"/>
  <c r="F16" i="1"/>
  <c r="F15" i="1"/>
  <c r="F14" i="1"/>
  <c r="F10" i="1"/>
  <c r="G8" i="1" s="1"/>
  <c r="H8" i="1" s="1"/>
  <c r="J8" i="1" s="1"/>
  <c r="F9" i="1"/>
  <c r="F8" i="1"/>
  <c r="F4" i="1"/>
  <c r="G2" i="1" s="1"/>
  <c r="H2" i="1" s="1"/>
  <c r="I2" i="1" s="1"/>
  <c r="J2" i="1" s="1"/>
  <c r="J11" i="1" s="1"/>
  <c r="F3" i="1"/>
  <c r="F2" i="1"/>
</calcChain>
</file>

<file path=xl/sharedStrings.xml><?xml version="1.0" encoding="utf-8"?>
<sst xmlns="http://schemas.openxmlformats.org/spreadsheetml/2006/main" count="127" uniqueCount="56">
  <si>
    <t>ITEM</t>
  </si>
  <si>
    <t>EMPRESA</t>
  </si>
  <si>
    <t>Aparelho Celular</t>
  </si>
  <si>
    <t>casasbahia.com.br</t>
  </si>
  <si>
    <t>magazineluiza.com.br</t>
  </si>
  <si>
    <t>extra.com.br</t>
  </si>
  <si>
    <t>Plano de telefonia móvel</t>
  </si>
  <si>
    <t>TIM</t>
  </si>
  <si>
    <t>CLARO</t>
  </si>
  <si>
    <t>VIVO</t>
  </si>
  <si>
    <t>Roupeiro 8 portas</t>
  </si>
  <si>
    <t>floradasoffice.com</t>
  </si>
  <si>
    <t>equipandoloja.com.br</t>
  </si>
  <si>
    <t>fenixoffice.com.br</t>
  </si>
  <si>
    <t>Terno completo (masculino)</t>
  </si>
  <si>
    <t>Elegance criações e confecções LTDA-ME</t>
  </si>
  <si>
    <t>Lima dias roupas e assessoórios LTDA</t>
  </si>
  <si>
    <t>camisariacolombo.com.br</t>
  </si>
  <si>
    <t>Camisa social (masculina)</t>
  </si>
  <si>
    <t>casadasfardas.com.br</t>
  </si>
  <si>
    <t>Meia social (masculina)</t>
  </si>
  <si>
    <t>Gravata social (masculina)</t>
  </si>
  <si>
    <t>Cinto (masculino)</t>
  </si>
  <si>
    <t>Sapato social (masculino)</t>
  </si>
  <si>
    <t>Blazer (feminino)</t>
  </si>
  <si>
    <t>Calça ou saia social (feminina)</t>
  </si>
  <si>
    <t>Blusa social manga longa (feminina)</t>
  </si>
  <si>
    <t>Sapato social (feminino)</t>
  </si>
  <si>
    <t>PERIODICIDADE</t>
  </si>
  <si>
    <t xml:space="preserve">QUANTIDADE (A) </t>
  </si>
  <si>
    <t>VALOR UNITÁRIO (B) .</t>
  </si>
  <si>
    <t>VALOR TOTAL  (C) = (A*B)</t>
  </si>
  <si>
    <t>Menor valor (D) = C</t>
  </si>
  <si>
    <t>Valor mesnal por Posto = F/A</t>
  </si>
  <si>
    <t xml:space="preserve">Mensal </t>
  </si>
  <si>
    <t>60 (meses)</t>
  </si>
  <si>
    <t>Valor mensal (E) = C</t>
  </si>
  <si>
    <t>Valor mesnal por Posto = E/A</t>
  </si>
  <si>
    <t xml:space="preserve">CUSTO TOTAL TELEFONIA </t>
  </si>
  <si>
    <t>Depreciaçao 10% (E) = (C*10%)</t>
  </si>
  <si>
    <t>Depreciaçao 20% (E) = (C*20%)</t>
  </si>
  <si>
    <t>Valor mensal por Posto = F/Nº postos</t>
  </si>
  <si>
    <t>Valor por posto (D) = C</t>
  </si>
  <si>
    <t>TOTAL ANUAL POR POSTO (MASCULINO)</t>
  </si>
  <si>
    <t>Valor mensal por Posto = Total de  C/12</t>
  </si>
  <si>
    <t>TOTAL ANUAL POR POSTO (FEMININO)</t>
  </si>
  <si>
    <t>Valor mensal (F) = E/12</t>
  </si>
  <si>
    <t>Valor anual por posto (D) = C</t>
  </si>
  <si>
    <t>Máscara de proteção, de tecido, lavável, para cobrir boca e nariz</t>
  </si>
  <si>
    <t>Conforme psquisa  SEI 0421129</t>
  </si>
  <si>
    <t>EPI PANDEMIA</t>
  </si>
  <si>
    <t>semestreL</t>
  </si>
  <si>
    <t>Semestral</t>
  </si>
  <si>
    <t xml:space="preserve">Semestral </t>
  </si>
  <si>
    <t>Meia (feminina)</t>
  </si>
  <si>
    <t>Valor final uniforme = (valor mensal fem + valor mensal masc./2)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</si>
</sst>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#,##0.00;[Red]\-&quot;R$&quot;#,##0.00"/>
    <numFmt numFmtId="44" formatCode="_-&quot;R$&quot;* #,##0.00_-;\-&quot;R$&quot;* #,##0.00_-;_-&quot;R$&quot;* &quot;-&quot;??_-;_-@_-"/>
    <numFmt numFmtId="164" formatCode="&quot;R$&quot;#,##0.00;[Red]&quot;R$&quot;#,##0.00"/>
    <numFmt numFmtId="169" formatCode="_-&quot;R$&quot;\ * #,##0.00_-;\-&quot;R$&quot;\ * #,##0.00_-;_-&quot;R$&quot;\ 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169" fontId="4" fillId="0" borderId="0" applyFont="0" applyFill="0" applyBorder="0" applyAlignment="0" applyProtection="0"/>
  </cellStyleXfs>
  <cellXfs count="133">
    <xf numFmtId="0" fontId="0" fillId="0" borderId="0" xfId="0"/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8" fontId="0" fillId="0" borderId="5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8" fontId="0" fillId="0" borderId="10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8" fontId="0" fillId="0" borderId="13" xfId="0" applyNumberFormat="1" applyBorder="1" applyAlignment="1">
      <alignment horizontal="center" vertical="center" wrapText="1"/>
    </xf>
    <xf numFmtId="8" fontId="0" fillId="0" borderId="16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1" xfId="0" applyBorder="1" applyAlignment="1">
      <alignment horizontal="center" vertical="center" wrapText="1"/>
    </xf>
    <xf numFmtId="8" fontId="0" fillId="0" borderId="18" xfId="0" applyNumberFormat="1" applyBorder="1" applyAlignment="1">
      <alignment horizontal="center" vertical="center" wrapText="1"/>
    </xf>
    <xf numFmtId="0" fontId="0" fillId="0" borderId="22" xfId="0" applyBorder="1"/>
    <xf numFmtId="0" fontId="0" fillId="0" borderId="18" xfId="0" applyBorder="1"/>
    <xf numFmtId="0" fontId="1" fillId="0" borderId="5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44" fontId="0" fillId="0" borderId="0" xfId="0" applyNumberFormat="1"/>
    <xf numFmtId="0" fontId="2" fillId="0" borderId="32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8" fontId="0" fillId="2" borderId="10" xfId="0" applyNumberFormat="1" applyFill="1" applyBorder="1" applyAlignment="1">
      <alignment horizontal="center" vertical="center" wrapText="1"/>
    </xf>
    <xf numFmtId="0" fontId="0" fillId="2" borderId="10" xfId="0" applyFill="1" applyBorder="1" applyAlignment="1"/>
    <xf numFmtId="0" fontId="1" fillId="2" borderId="20" xfId="0" applyFont="1" applyFill="1" applyBorder="1" applyAlignment="1">
      <alignment horizontal="center" wrapText="1"/>
    </xf>
    <xf numFmtId="44" fontId="1" fillId="2" borderId="36" xfId="0" applyNumberFormat="1" applyFont="1" applyFill="1" applyBorder="1"/>
    <xf numFmtId="0" fontId="1" fillId="3" borderId="6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8" fontId="1" fillId="0" borderId="27" xfId="0" applyNumberFormat="1" applyFont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8" fontId="1" fillId="0" borderId="1" xfId="0" applyNumberFormat="1" applyFont="1" applyBorder="1"/>
    <xf numFmtId="0" fontId="0" fillId="0" borderId="1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8" fontId="0" fillId="0" borderId="13" xfId="0" applyNumberFormat="1" applyBorder="1" applyAlignment="1">
      <alignment horizontal="center" vertical="center" wrapText="1"/>
    </xf>
    <xf numFmtId="8" fontId="1" fillId="0" borderId="14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8" fontId="0" fillId="0" borderId="18" xfId="0" applyNumberFormat="1" applyBorder="1" applyAlignment="1">
      <alignment horizontal="center" vertical="center" wrapText="1"/>
    </xf>
    <xf numFmtId="8" fontId="0" fillId="0" borderId="16" xfId="0" applyNumberForma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8" fontId="3" fillId="3" borderId="8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8" fontId="0" fillId="0" borderId="24" xfId="0" applyNumberFormat="1" applyBorder="1" applyAlignment="1">
      <alignment horizontal="center" vertical="center" wrapText="1"/>
    </xf>
    <xf numFmtId="8" fontId="0" fillId="0" borderId="35" xfId="0" applyNumberFormat="1" applyBorder="1" applyAlignment="1">
      <alignment horizontal="center" vertical="center" wrapText="1"/>
    </xf>
    <xf numFmtId="8" fontId="0" fillId="0" borderId="22" xfId="0" applyNumberFormat="1" applyBorder="1" applyAlignment="1">
      <alignment horizontal="center" vertical="center" wrapText="1"/>
    </xf>
    <xf numFmtId="8" fontId="0" fillId="0" borderId="3" xfId="0" applyNumberFormat="1" applyBorder="1" applyAlignment="1">
      <alignment horizontal="center" vertical="center" wrapText="1"/>
    </xf>
    <xf numFmtId="8" fontId="0" fillId="0" borderId="25" xfId="0" applyNumberFormat="1" applyBorder="1" applyAlignment="1">
      <alignment horizontal="center" vertical="center" wrapText="1"/>
    </xf>
    <xf numFmtId="8" fontId="0" fillId="0" borderId="37" xfId="0" applyNumberForma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8" fontId="0" fillId="0" borderId="20" xfId="0" applyNumberFormat="1" applyBorder="1" applyAlignment="1">
      <alignment horizontal="center" vertical="center" wrapText="1"/>
    </xf>
    <xf numFmtId="44" fontId="0" fillId="0" borderId="24" xfId="0" applyNumberFormat="1" applyBorder="1" applyAlignment="1">
      <alignment horizontal="center" vertical="center"/>
    </xf>
    <xf numFmtId="44" fontId="0" fillId="0" borderId="22" xfId="0" applyNumberFormat="1" applyBorder="1" applyAlignment="1">
      <alignment horizontal="center" vertical="center"/>
    </xf>
    <xf numFmtId="44" fontId="0" fillId="0" borderId="33" xfId="0" applyNumberForma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0" fillId="0" borderId="3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0" xfId="0" applyAlignment="1">
      <alignment horizontal="center"/>
    </xf>
    <xf numFmtId="8" fontId="0" fillId="0" borderId="19" xfId="0" applyNumberFormat="1" applyBorder="1" applyAlignment="1">
      <alignment horizontal="center" vertical="center" wrapText="1"/>
    </xf>
    <xf numFmtId="164" fontId="0" fillId="0" borderId="13" xfId="0" applyNumberFormat="1" applyBorder="1" applyAlignment="1">
      <alignment horizontal="center" vertical="center" wrapText="1"/>
    </xf>
    <xf numFmtId="164" fontId="0" fillId="0" borderId="18" xfId="0" applyNumberFormat="1" applyBorder="1" applyAlignment="1">
      <alignment horizontal="center" vertical="center" wrapText="1"/>
    </xf>
    <xf numFmtId="164" fontId="0" fillId="0" borderId="16" xfId="0" applyNumberForma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/>
    </xf>
    <xf numFmtId="0" fontId="0" fillId="0" borderId="0" xfId="0"/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 vertical="center" wrapText="1"/>
    </xf>
    <xf numFmtId="8" fontId="0" fillId="0" borderId="18" xfId="0" applyNumberFormat="1" applyBorder="1" applyAlignment="1">
      <alignment vertical="center" wrapText="1"/>
    </xf>
    <xf numFmtId="169" fontId="5" fillId="0" borderId="26" xfId="2" applyFont="1" applyFill="1" applyBorder="1" applyAlignment="1">
      <alignment horizontal="center" vertical="center" wrapText="1"/>
    </xf>
    <xf numFmtId="8" fontId="0" fillId="0" borderId="28" xfId="0" applyNumberFormat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31" xfId="0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8" fontId="1" fillId="0" borderId="0" xfId="0" applyNumberFormat="1" applyFont="1" applyBorder="1" applyAlignment="1">
      <alignment horizontal="center"/>
    </xf>
    <xf numFmtId="8" fontId="0" fillId="0" borderId="0" xfId="0" applyNumberFormat="1" applyBorder="1"/>
    <xf numFmtId="0" fontId="0" fillId="4" borderId="15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8" fontId="0" fillId="4" borderId="16" xfId="0" applyNumberFormat="1" applyFill="1" applyBorder="1" applyAlignment="1">
      <alignment horizontal="center" vertical="center" wrapText="1"/>
    </xf>
    <xf numFmtId="8" fontId="0" fillId="4" borderId="22" xfId="0" applyNumberForma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8" fontId="0" fillId="4" borderId="1" xfId="0" applyNumberFormat="1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8" fontId="1" fillId="4" borderId="1" xfId="0" applyNumberFormat="1" applyFont="1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8" fontId="0" fillId="4" borderId="24" xfId="0" applyNumberFormat="1" applyFill="1" applyBorder="1" applyAlignment="1">
      <alignment horizontal="center" vertical="center" wrapText="1"/>
    </xf>
    <xf numFmtId="0" fontId="1" fillId="0" borderId="48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8" fontId="1" fillId="0" borderId="51" xfId="0" applyNumberFormat="1" applyFont="1" applyBorder="1"/>
    <xf numFmtId="169" fontId="8" fillId="0" borderId="47" xfId="2" applyFont="1" applyFill="1" applyBorder="1" applyAlignment="1">
      <alignment horizontal="center" vertical="center" wrapText="1"/>
    </xf>
  </cellXfs>
  <cellStyles count="3">
    <cellStyle name="Moeda 2" xfId="2" xr:uid="{F2CCD1D7-B35C-400F-897F-09E7A12348C7}"/>
    <cellStyle name="Normal" xfId="0" builtinId="0"/>
    <cellStyle name="Normal 2" xfId="1" xr:uid="{7FC85C9C-96B9-461F-8961-4DECBAA71B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E0478-B39F-41D6-8D3E-FD1CAE2DFD01}">
  <dimension ref="A1:O62"/>
  <sheetViews>
    <sheetView tabSelected="1" zoomScale="130" zoomScaleNormal="130" workbookViewId="0">
      <selection activeCell="L3" sqref="L3"/>
    </sheetView>
  </sheetViews>
  <sheetFormatPr defaultRowHeight="15" x14ac:dyDescent="0.25"/>
  <cols>
    <col min="1" max="1" width="15.28515625" customWidth="1"/>
    <col min="2" max="2" width="23" customWidth="1"/>
    <col min="3" max="3" width="14.85546875" customWidth="1"/>
    <col min="4" max="4" width="15.140625" customWidth="1"/>
    <col min="5" max="5" width="16" customWidth="1"/>
    <col min="6" max="6" width="15" customWidth="1"/>
    <col min="7" max="7" width="21.42578125" customWidth="1"/>
    <col min="8" max="8" width="17.5703125" customWidth="1"/>
    <col min="9" max="9" width="18.42578125" customWidth="1"/>
    <col min="10" max="10" width="16.28515625" customWidth="1"/>
    <col min="14" max="14" width="10.140625" bestFit="1" customWidth="1"/>
    <col min="15" max="15" width="11.7109375" bestFit="1" customWidth="1"/>
  </cols>
  <sheetData>
    <row r="1" spans="1:15" ht="30" x14ac:dyDescent="0.25">
      <c r="A1" s="9" t="s">
        <v>0</v>
      </c>
      <c r="B1" s="10" t="s">
        <v>1</v>
      </c>
      <c r="C1" s="10" t="s">
        <v>28</v>
      </c>
      <c r="D1" s="10" t="s">
        <v>29</v>
      </c>
      <c r="E1" s="10" t="s">
        <v>30</v>
      </c>
      <c r="F1" s="10" t="s">
        <v>31</v>
      </c>
      <c r="G1" s="10" t="s">
        <v>32</v>
      </c>
      <c r="H1" s="17" t="s">
        <v>40</v>
      </c>
      <c r="I1" s="23" t="s">
        <v>46</v>
      </c>
      <c r="J1" s="24" t="s">
        <v>33</v>
      </c>
    </row>
    <row r="2" spans="1:15" ht="30" x14ac:dyDescent="0.25">
      <c r="A2" s="5" t="s">
        <v>2</v>
      </c>
      <c r="B2" s="1" t="s">
        <v>3</v>
      </c>
      <c r="C2" s="42" t="s">
        <v>35</v>
      </c>
      <c r="D2" s="42">
        <v>21</v>
      </c>
      <c r="E2" s="2">
        <v>299.99</v>
      </c>
      <c r="F2" s="2">
        <f>D2*E2</f>
        <v>6299.79</v>
      </c>
      <c r="G2" s="48">
        <f>F4</f>
        <v>6299.79</v>
      </c>
      <c r="H2" s="48">
        <f>G2*20%</f>
        <v>1259.9580000000001</v>
      </c>
      <c r="I2" s="79">
        <f>H2/12</f>
        <v>104.99650000000001</v>
      </c>
      <c r="J2" s="64">
        <f>I2/21</f>
        <v>4.999833333333334</v>
      </c>
    </row>
    <row r="3" spans="1:15" ht="30" x14ac:dyDescent="0.25">
      <c r="A3" s="5" t="s">
        <v>2</v>
      </c>
      <c r="B3" s="1" t="s">
        <v>4</v>
      </c>
      <c r="C3" s="43"/>
      <c r="D3" s="43"/>
      <c r="E3" s="2">
        <v>399.9</v>
      </c>
      <c r="F3" s="2">
        <f>D2*E3</f>
        <v>8397.9</v>
      </c>
      <c r="G3" s="52"/>
      <c r="H3" s="52"/>
      <c r="I3" s="80"/>
      <c r="J3" s="65"/>
    </row>
    <row r="4" spans="1:15" ht="30.75" thickBot="1" x14ac:dyDescent="0.3">
      <c r="A4" s="8" t="s">
        <v>2</v>
      </c>
      <c r="B4" s="6" t="s">
        <v>5</v>
      </c>
      <c r="C4" s="75"/>
      <c r="D4" s="75"/>
      <c r="E4" s="7">
        <v>299.99</v>
      </c>
      <c r="F4" s="7">
        <f>D2*E4</f>
        <v>6299.79</v>
      </c>
      <c r="G4" s="78"/>
      <c r="H4" s="78"/>
      <c r="I4" s="81"/>
      <c r="J4" s="66"/>
    </row>
    <row r="5" spans="1:15" x14ac:dyDescent="0.25">
      <c r="A5" s="19"/>
      <c r="B5" s="15"/>
      <c r="C5" s="15"/>
      <c r="D5" s="15"/>
      <c r="E5" s="20"/>
      <c r="F5" s="20"/>
      <c r="G5" s="20"/>
      <c r="H5" s="21"/>
      <c r="I5" s="22"/>
    </row>
    <row r="6" spans="1:15" ht="31.5" customHeight="1" thickBot="1" x14ac:dyDescent="0.3">
      <c r="A6" s="46"/>
      <c r="B6" s="47"/>
      <c r="C6" s="47"/>
      <c r="D6" s="47"/>
      <c r="E6" s="47"/>
      <c r="F6" s="47"/>
      <c r="G6" s="47"/>
      <c r="H6" s="47"/>
      <c r="I6" s="47"/>
      <c r="J6" s="47"/>
    </row>
    <row r="7" spans="1:15" ht="31.5" customHeight="1" x14ac:dyDescent="0.25">
      <c r="A7" s="9" t="s">
        <v>0</v>
      </c>
      <c r="B7" s="10" t="s">
        <v>1</v>
      </c>
      <c r="C7" s="10" t="s">
        <v>28</v>
      </c>
      <c r="D7" s="10" t="s">
        <v>29</v>
      </c>
      <c r="E7" s="10" t="s">
        <v>30</v>
      </c>
      <c r="F7" s="10" t="s">
        <v>31</v>
      </c>
      <c r="G7" s="10" t="s">
        <v>32</v>
      </c>
      <c r="H7" s="67" t="s">
        <v>36</v>
      </c>
      <c r="I7" s="68"/>
      <c r="J7" s="33" t="s">
        <v>37</v>
      </c>
    </row>
    <row r="8" spans="1:15" x14ac:dyDescent="0.25">
      <c r="A8" s="58" t="s">
        <v>6</v>
      </c>
      <c r="B8" s="16" t="s">
        <v>7</v>
      </c>
      <c r="C8" s="42" t="s">
        <v>34</v>
      </c>
      <c r="D8" s="76">
        <v>21</v>
      </c>
      <c r="E8" s="13">
        <v>54.99</v>
      </c>
      <c r="F8" s="13">
        <f>D8*E8</f>
        <v>1154.79</v>
      </c>
      <c r="G8" s="48">
        <f>F10</f>
        <v>839.79000000000008</v>
      </c>
      <c r="H8" s="69">
        <f>G8</f>
        <v>839.79000000000008</v>
      </c>
      <c r="I8" s="70"/>
      <c r="J8" s="64">
        <f>H8/D8</f>
        <v>39.99</v>
      </c>
    </row>
    <row r="9" spans="1:15" x14ac:dyDescent="0.25">
      <c r="A9" s="59"/>
      <c r="B9" s="1" t="s">
        <v>8</v>
      </c>
      <c r="C9" s="43"/>
      <c r="D9" s="76"/>
      <c r="E9" s="2">
        <v>54.99</v>
      </c>
      <c r="F9" s="2">
        <f>D8*E9</f>
        <v>1154.79</v>
      </c>
      <c r="G9" s="52"/>
      <c r="H9" s="71"/>
      <c r="I9" s="72"/>
      <c r="J9" s="65"/>
    </row>
    <row r="10" spans="1:15" x14ac:dyDescent="0.25">
      <c r="A10" s="59"/>
      <c r="B10" s="1" t="s">
        <v>9</v>
      </c>
      <c r="C10" s="45"/>
      <c r="D10" s="77"/>
      <c r="E10" s="2">
        <v>39.99</v>
      </c>
      <c r="F10" s="2">
        <f>D8*E10</f>
        <v>839.79000000000008</v>
      </c>
      <c r="G10" s="53"/>
      <c r="H10" s="73"/>
      <c r="I10" s="74"/>
      <c r="J10" s="65"/>
    </row>
    <row r="11" spans="1:15" ht="30.75" thickBot="1" x14ac:dyDescent="0.3">
      <c r="A11" s="27"/>
      <c r="B11" s="28"/>
      <c r="C11" s="28"/>
      <c r="D11" s="28"/>
      <c r="E11" s="29"/>
      <c r="F11" s="29"/>
      <c r="G11" s="29"/>
      <c r="H11" s="30"/>
      <c r="I11" s="31" t="s">
        <v>38</v>
      </c>
      <c r="J11" s="32">
        <f>J2+J8</f>
        <v>44.989833333333337</v>
      </c>
    </row>
    <row r="12" spans="1:15" ht="31.5" customHeight="1" thickBot="1" x14ac:dyDescent="0.3">
      <c r="A12" s="46"/>
      <c r="B12" s="47"/>
      <c r="C12" s="47"/>
      <c r="D12" s="47"/>
      <c r="E12" s="47"/>
      <c r="F12" s="47"/>
      <c r="G12" s="47"/>
      <c r="H12" s="47"/>
      <c r="I12" s="47"/>
      <c r="J12" s="47"/>
    </row>
    <row r="13" spans="1:15" ht="31.5" customHeight="1" x14ac:dyDescent="0.25">
      <c r="A13" s="9" t="s">
        <v>0</v>
      </c>
      <c r="B13" s="10" t="s">
        <v>1</v>
      </c>
      <c r="C13" s="10" t="s">
        <v>28</v>
      </c>
      <c r="D13" s="10" t="s">
        <v>29</v>
      </c>
      <c r="E13" s="10" t="s">
        <v>30</v>
      </c>
      <c r="F13" s="10" t="s">
        <v>31</v>
      </c>
      <c r="G13" s="10" t="s">
        <v>32</v>
      </c>
      <c r="H13" s="17" t="s">
        <v>39</v>
      </c>
      <c r="I13" s="23" t="s">
        <v>46</v>
      </c>
      <c r="J13" s="26" t="s">
        <v>41</v>
      </c>
    </row>
    <row r="14" spans="1:15" ht="30" x14ac:dyDescent="0.25">
      <c r="A14" s="5" t="s">
        <v>10</v>
      </c>
      <c r="B14" s="1" t="s">
        <v>11</v>
      </c>
      <c r="C14" s="42" t="s">
        <v>35</v>
      </c>
      <c r="D14" s="44">
        <v>3</v>
      </c>
      <c r="E14" s="2">
        <v>1259</v>
      </c>
      <c r="F14" s="2">
        <f>D14*E14</f>
        <v>3777</v>
      </c>
      <c r="G14" s="48">
        <v>3583.5</v>
      </c>
      <c r="H14" s="48">
        <f>G14*10%</f>
        <v>358.35</v>
      </c>
      <c r="I14" s="48">
        <f>H14/12</f>
        <v>29.862500000000001</v>
      </c>
      <c r="J14" s="49">
        <f>I14/21</f>
        <v>1.4220238095238096</v>
      </c>
    </row>
    <row r="15" spans="1:15" ht="30" x14ac:dyDescent="0.25">
      <c r="A15" s="5" t="s">
        <v>10</v>
      </c>
      <c r="B15" s="1" t="s">
        <v>12</v>
      </c>
      <c r="C15" s="43"/>
      <c r="D15" s="44"/>
      <c r="E15" s="2">
        <v>1259.82</v>
      </c>
      <c r="F15" s="2">
        <f>D14*E15</f>
        <v>3779.46</v>
      </c>
      <c r="G15" s="52"/>
      <c r="H15" s="43"/>
      <c r="I15" s="43"/>
      <c r="J15" s="50"/>
    </row>
    <row r="16" spans="1:15" ht="30" x14ac:dyDescent="0.25">
      <c r="A16" s="5" t="s">
        <v>10</v>
      </c>
      <c r="B16" s="1" t="s">
        <v>13</v>
      </c>
      <c r="C16" s="45"/>
      <c r="D16" s="44"/>
      <c r="E16" s="2">
        <v>1194.5</v>
      </c>
      <c r="F16" s="2">
        <f>D14*E16</f>
        <v>3583.5</v>
      </c>
      <c r="G16" s="53"/>
      <c r="H16" s="45"/>
      <c r="I16" s="45"/>
      <c r="J16" s="51"/>
      <c r="M16" s="25"/>
      <c r="N16" s="25"/>
      <c r="O16" s="25"/>
    </row>
    <row r="17" spans="1:15" x14ac:dyDescent="0.25">
      <c r="A17" s="11"/>
      <c r="B17" s="14"/>
      <c r="C17" s="15"/>
      <c r="D17" s="14"/>
      <c r="E17" s="12"/>
      <c r="F17" s="12"/>
      <c r="G17" s="20"/>
      <c r="H17" s="15"/>
      <c r="I17" s="15"/>
      <c r="J17" s="34"/>
      <c r="M17" s="25"/>
      <c r="N17" s="25"/>
      <c r="O17" s="25"/>
    </row>
    <row r="18" spans="1:15" ht="15.75" thickBot="1" x14ac:dyDescent="0.3">
      <c r="A18" s="54"/>
      <c r="B18" s="55"/>
      <c r="C18" s="55"/>
      <c r="D18" s="55"/>
      <c r="E18" s="55"/>
      <c r="F18" s="55"/>
      <c r="G18" s="55"/>
      <c r="H18" s="55"/>
      <c r="I18" s="55"/>
      <c r="J18" s="56"/>
    </row>
    <row r="19" spans="1:15" ht="45.75" thickBot="1" x14ac:dyDescent="0.3">
      <c r="A19" s="36" t="s">
        <v>0</v>
      </c>
      <c r="B19" s="37" t="s">
        <v>1</v>
      </c>
      <c r="C19" s="37" t="s">
        <v>28</v>
      </c>
      <c r="D19" s="37" t="s">
        <v>29</v>
      </c>
      <c r="E19" s="37" t="s">
        <v>30</v>
      </c>
      <c r="F19" s="37" t="s">
        <v>31</v>
      </c>
      <c r="G19" s="38" t="s">
        <v>47</v>
      </c>
      <c r="H19" s="40" t="s">
        <v>44</v>
      </c>
    </row>
    <row r="20" spans="1:15" ht="30" x14ac:dyDescent="0.25">
      <c r="A20" s="113" t="s">
        <v>14</v>
      </c>
      <c r="B20" s="114" t="s">
        <v>15</v>
      </c>
      <c r="C20" s="115" t="s">
        <v>51</v>
      </c>
      <c r="D20" s="115">
        <v>2</v>
      </c>
      <c r="E20" s="116">
        <v>499</v>
      </c>
      <c r="F20" s="116">
        <v>998</v>
      </c>
      <c r="G20" s="117">
        <f>F22*2</f>
        <v>799.96</v>
      </c>
      <c r="H20" s="88"/>
    </row>
    <row r="21" spans="1:15" ht="30" x14ac:dyDescent="0.25">
      <c r="A21" s="118"/>
      <c r="B21" s="119" t="s">
        <v>16</v>
      </c>
      <c r="C21" s="115"/>
      <c r="D21" s="115"/>
      <c r="E21" s="120">
        <v>449</v>
      </c>
      <c r="F21" s="120">
        <v>898</v>
      </c>
      <c r="G21" s="121"/>
      <c r="H21" s="89"/>
    </row>
    <row r="22" spans="1:15" ht="30.75" thickBot="1" x14ac:dyDescent="0.3">
      <c r="A22" s="118"/>
      <c r="B22" s="119" t="s">
        <v>17</v>
      </c>
      <c r="C22" s="122"/>
      <c r="D22" s="122"/>
      <c r="E22" s="123">
        <v>199.99</v>
      </c>
      <c r="F22" s="123">
        <v>399.98</v>
      </c>
      <c r="G22" s="124"/>
      <c r="H22" s="89"/>
      <c r="J22" s="90"/>
    </row>
    <row r="23" spans="1:15" ht="30" x14ac:dyDescent="0.25">
      <c r="A23" s="118" t="s">
        <v>18</v>
      </c>
      <c r="B23" s="119" t="s">
        <v>15</v>
      </c>
      <c r="C23" s="125" t="s">
        <v>52</v>
      </c>
      <c r="D23" s="126">
        <v>5</v>
      </c>
      <c r="E23" s="120">
        <v>150</v>
      </c>
      <c r="F23" s="120">
        <f>D23*E23</f>
        <v>750</v>
      </c>
      <c r="G23" s="127">
        <f>F25*2</f>
        <v>790</v>
      </c>
      <c r="H23" s="89"/>
      <c r="J23" s="90"/>
    </row>
    <row r="24" spans="1:15" ht="30" x14ac:dyDescent="0.25">
      <c r="A24" s="118"/>
      <c r="B24" s="119" t="s">
        <v>16</v>
      </c>
      <c r="C24" s="115"/>
      <c r="D24" s="115"/>
      <c r="E24" s="120">
        <v>139</v>
      </c>
      <c r="F24" s="120">
        <f>D23*E24</f>
        <v>695</v>
      </c>
      <c r="G24" s="121"/>
      <c r="H24" s="89"/>
      <c r="J24" s="90"/>
    </row>
    <row r="25" spans="1:15" ht="15.75" thickBot="1" x14ac:dyDescent="0.3">
      <c r="A25" s="118"/>
      <c r="B25" s="119" t="s">
        <v>19</v>
      </c>
      <c r="C25" s="122"/>
      <c r="D25" s="122"/>
      <c r="E25" s="123">
        <v>79</v>
      </c>
      <c r="F25" s="123">
        <f>D23*E25</f>
        <v>395</v>
      </c>
      <c r="G25" s="124"/>
      <c r="H25" s="89"/>
    </row>
    <row r="26" spans="1:15" ht="30" x14ac:dyDescent="0.25">
      <c r="A26" s="118" t="s">
        <v>20</v>
      </c>
      <c r="B26" s="119" t="s">
        <v>15</v>
      </c>
      <c r="C26" s="125" t="s">
        <v>52</v>
      </c>
      <c r="D26" s="126">
        <v>5</v>
      </c>
      <c r="E26" s="120">
        <v>25</v>
      </c>
      <c r="F26" s="120">
        <f>D26*E26</f>
        <v>125</v>
      </c>
      <c r="G26" s="127">
        <f>F28*2</f>
        <v>110</v>
      </c>
      <c r="H26" s="89"/>
    </row>
    <row r="27" spans="1:15" ht="30" x14ac:dyDescent="0.25">
      <c r="A27" s="118"/>
      <c r="B27" s="119" t="s">
        <v>16</v>
      </c>
      <c r="C27" s="115"/>
      <c r="D27" s="115"/>
      <c r="E27" s="120">
        <v>22</v>
      </c>
      <c r="F27" s="120">
        <f>D26*E27</f>
        <v>110</v>
      </c>
      <c r="G27" s="121"/>
      <c r="H27" s="89"/>
    </row>
    <row r="28" spans="1:15" ht="15.75" thickBot="1" x14ac:dyDescent="0.3">
      <c r="A28" s="118"/>
      <c r="B28" s="119" t="s">
        <v>19</v>
      </c>
      <c r="C28" s="122"/>
      <c r="D28" s="122"/>
      <c r="E28" s="123">
        <v>11</v>
      </c>
      <c r="F28" s="123">
        <f>D26*E28</f>
        <v>55</v>
      </c>
      <c r="G28" s="124"/>
      <c r="H28" s="89"/>
    </row>
    <row r="29" spans="1:15" ht="30" x14ac:dyDescent="0.25">
      <c r="A29" s="59" t="s">
        <v>21</v>
      </c>
      <c r="B29" s="1" t="s">
        <v>15</v>
      </c>
      <c r="C29" s="57" t="s">
        <v>52</v>
      </c>
      <c r="D29" s="42">
        <v>2</v>
      </c>
      <c r="E29" s="2">
        <v>39</v>
      </c>
      <c r="F29" s="2">
        <v>78</v>
      </c>
      <c r="G29" s="69">
        <f>F31*2</f>
        <v>96</v>
      </c>
      <c r="H29" s="89"/>
    </row>
    <row r="30" spans="1:15" ht="30" x14ac:dyDescent="0.25">
      <c r="A30" s="59"/>
      <c r="B30" s="1" t="s">
        <v>16</v>
      </c>
      <c r="C30" s="43"/>
      <c r="D30" s="43"/>
      <c r="E30" s="2">
        <v>65</v>
      </c>
      <c r="F30" s="2">
        <v>130</v>
      </c>
      <c r="G30" s="95"/>
      <c r="H30" s="89"/>
    </row>
    <row r="31" spans="1:15" ht="15.75" thickBot="1" x14ac:dyDescent="0.3">
      <c r="A31" s="59"/>
      <c r="B31" s="1" t="s">
        <v>19</v>
      </c>
      <c r="C31" s="45"/>
      <c r="D31" s="45"/>
      <c r="E31" s="35">
        <v>24</v>
      </c>
      <c r="F31" s="35">
        <v>48</v>
      </c>
      <c r="G31" s="96"/>
      <c r="H31" s="89"/>
    </row>
    <row r="32" spans="1:15" ht="30" x14ac:dyDescent="0.25">
      <c r="A32" s="59" t="s">
        <v>22</v>
      </c>
      <c r="B32" s="1" t="s">
        <v>15</v>
      </c>
      <c r="C32" s="57" t="s">
        <v>53</v>
      </c>
      <c r="D32" s="42">
        <v>1</v>
      </c>
      <c r="E32" s="2">
        <v>96</v>
      </c>
      <c r="F32" s="2">
        <v>96</v>
      </c>
      <c r="G32" s="69">
        <f>F34*2</f>
        <v>46</v>
      </c>
      <c r="H32" s="89"/>
    </row>
    <row r="33" spans="1:8" ht="30" x14ac:dyDescent="0.25">
      <c r="A33" s="59"/>
      <c r="B33" s="1" t="s">
        <v>16</v>
      </c>
      <c r="C33" s="43"/>
      <c r="D33" s="43"/>
      <c r="E33" s="2">
        <v>89</v>
      </c>
      <c r="F33" s="2">
        <v>89</v>
      </c>
      <c r="G33" s="95"/>
      <c r="H33" s="89"/>
    </row>
    <row r="34" spans="1:8" ht="15.75" thickBot="1" x14ac:dyDescent="0.3">
      <c r="A34" s="59"/>
      <c r="B34" s="1" t="s">
        <v>19</v>
      </c>
      <c r="C34" s="45"/>
      <c r="D34" s="45"/>
      <c r="E34" s="35">
        <v>23</v>
      </c>
      <c r="F34" s="35">
        <v>23</v>
      </c>
      <c r="G34" s="96"/>
      <c r="H34" s="89"/>
    </row>
    <row r="35" spans="1:8" ht="30" x14ac:dyDescent="0.25">
      <c r="A35" s="118" t="s">
        <v>23</v>
      </c>
      <c r="B35" s="119" t="s">
        <v>15</v>
      </c>
      <c r="C35" s="125" t="s">
        <v>53</v>
      </c>
      <c r="D35" s="126">
        <v>1</v>
      </c>
      <c r="E35" s="120">
        <v>250</v>
      </c>
      <c r="F35" s="120">
        <f>D35*E35</f>
        <v>250</v>
      </c>
      <c r="G35" s="127">
        <f>F37*2</f>
        <v>196</v>
      </c>
      <c r="H35" s="89"/>
    </row>
    <row r="36" spans="1:8" ht="30" x14ac:dyDescent="0.25">
      <c r="A36" s="118"/>
      <c r="B36" s="119" t="s">
        <v>16</v>
      </c>
      <c r="C36" s="115"/>
      <c r="D36" s="115"/>
      <c r="E36" s="120">
        <v>239</v>
      </c>
      <c r="F36" s="120">
        <f>D35*E36</f>
        <v>239</v>
      </c>
      <c r="G36" s="121"/>
      <c r="H36" s="89"/>
    </row>
    <row r="37" spans="1:8" x14ac:dyDescent="0.25">
      <c r="A37" s="118"/>
      <c r="B37" s="119" t="s">
        <v>19</v>
      </c>
      <c r="C37" s="122"/>
      <c r="D37" s="122"/>
      <c r="E37" s="123">
        <v>98</v>
      </c>
      <c r="F37" s="123">
        <f>D35*E37</f>
        <v>98</v>
      </c>
      <c r="G37" s="124"/>
      <c r="H37" s="89"/>
    </row>
    <row r="38" spans="1:8" ht="15.75" thickBot="1" x14ac:dyDescent="0.3">
      <c r="A38" s="8"/>
      <c r="B38" s="6"/>
      <c r="C38" s="6"/>
      <c r="D38" s="82" t="s">
        <v>43</v>
      </c>
      <c r="E38" s="83"/>
      <c r="F38" s="84"/>
      <c r="G38" s="39">
        <f>SUM(G20:G37)</f>
        <v>2037.96</v>
      </c>
      <c r="H38" s="41">
        <f>G38/12</f>
        <v>169.83</v>
      </c>
    </row>
    <row r="39" spans="1:8" ht="15.75" thickBot="1" x14ac:dyDescent="0.3">
      <c r="A39" s="61"/>
      <c r="B39" s="62"/>
      <c r="C39" s="62"/>
      <c r="D39" s="62"/>
      <c r="E39" s="62"/>
      <c r="F39" s="62"/>
      <c r="G39" s="62"/>
      <c r="H39" s="62"/>
    </row>
    <row r="40" spans="1:8" ht="45" customHeight="1" thickBot="1" x14ac:dyDescent="0.3">
      <c r="A40" s="36" t="s">
        <v>0</v>
      </c>
      <c r="B40" s="37" t="s">
        <v>1</v>
      </c>
      <c r="C40" s="37" t="s">
        <v>28</v>
      </c>
      <c r="D40" s="37" t="s">
        <v>29</v>
      </c>
      <c r="E40" s="37" t="s">
        <v>30</v>
      </c>
      <c r="F40" s="37" t="s">
        <v>31</v>
      </c>
      <c r="G40" s="38" t="s">
        <v>42</v>
      </c>
      <c r="H40" s="40" t="s">
        <v>44</v>
      </c>
    </row>
    <row r="41" spans="1:8" ht="30" x14ac:dyDescent="0.25">
      <c r="A41" s="63" t="s">
        <v>24</v>
      </c>
      <c r="B41" s="3" t="s">
        <v>15</v>
      </c>
      <c r="C41" s="57" t="s">
        <v>53</v>
      </c>
      <c r="D41" s="57">
        <v>2</v>
      </c>
      <c r="E41" s="4">
        <v>380</v>
      </c>
      <c r="F41" s="4">
        <v>760</v>
      </c>
      <c r="G41" s="91">
        <f>F43*2</f>
        <v>396</v>
      </c>
      <c r="H41" s="85"/>
    </row>
    <row r="42" spans="1:8" ht="30" x14ac:dyDescent="0.25">
      <c r="A42" s="59"/>
      <c r="B42" s="1" t="s">
        <v>16</v>
      </c>
      <c r="C42" s="43"/>
      <c r="D42" s="43"/>
      <c r="E42" s="2">
        <v>390</v>
      </c>
      <c r="F42" s="2">
        <v>780</v>
      </c>
      <c r="G42" s="43"/>
      <c r="H42" s="86"/>
    </row>
    <row r="43" spans="1:8" ht="15.75" thickBot="1" x14ac:dyDescent="0.3">
      <c r="A43" s="59"/>
      <c r="B43" s="1" t="s">
        <v>19</v>
      </c>
      <c r="C43" s="45"/>
      <c r="D43" s="45"/>
      <c r="E43" s="35">
        <v>99</v>
      </c>
      <c r="F43" s="35">
        <v>198</v>
      </c>
      <c r="G43" s="45"/>
      <c r="H43" s="86"/>
    </row>
    <row r="44" spans="1:8" ht="30" x14ac:dyDescent="0.25">
      <c r="A44" s="59" t="s">
        <v>25</v>
      </c>
      <c r="B44" s="1" t="s">
        <v>15</v>
      </c>
      <c r="C44" s="57" t="s">
        <v>53</v>
      </c>
      <c r="D44" s="42">
        <v>2</v>
      </c>
      <c r="E44" s="2">
        <v>240</v>
      </c>
      <c r="F44" s="2">
        <v>480</v>
      </c>
      <c r="G44" s="92">
        <f>F46*2</f>
        <v>368</v>
      </c>
      <c r="H44" s="86"/>
    </row>
    <row r="45" spans="1:8" ht="30" x14ac:dyDescent="0.25">
      <c r="A45" s="59"/>
      <c r="B45" s="1" t="s">
        <v>16</v>
      </c>
      <c r="C45" s="43"/>
      <c r="D45" s="43"/>
      <c r="E45" s="2">
        <v>299</v>
      </c>
      <c r="F45" s="2">
        <v>598</v>
      </c>
      <c r="G45" s="93"/>
      <c r="H45" s="86"/>
    </row>
    <row r="46" spans="1:8" ht="15.75" thickBot="1" x14ac:dyDescent="0.3">
      <c r="A46" s="59"/>
      <c r="B46" s="1" t="s">
        <v>19</v>
      </c>
      <c r="C46" s="45"/>
      <c r="D46" s="45"/>
      <c r="E46" s="35">
        <v>92</v>
      </c>
      <c r="F46" s="35">
        <v>184</v>
      </c>
      <c r="G46" s="94"/>
      <c r="H46" s="86"/>
    </row>
    <row r="47" spans="1:8" ht="30" x14ac:dyDescent="0.25">
      <c r="A47" s="59" t="s">
        <v>26</v>
      </c>
      <c r="B47" s="1" t="s">
        <v>15</v>
      </c>
      <c r="C47" s="57" t="s">
        <v>53</v>
      </c>
      <c r="D47" s="42">
        <v>5</v>
      </c>
      <c r="E47" s="2">
        <v>190</v>
      </c>
      <c r="F47" s="2">
        <f>D47*E47</f>
        <v>950</v>
      </c>
      <c r="G47" s="48">
        <f>F49*2</f>
        <v>790</v>
      </c>
      <c r="H47" s="86"/>
    </row>
    <row r="48" spans="1:8" ht="30" x14ac:dyDescent="0.25">
      <c r="A48" s="59"/>
      <c r="B48" s="1" t="s">
        <v>16</v>
      </c>
      <c r="C48" s="43"/>
      <c r="D48" s="43"/>
      <c r="E48" s="2">
        <v>180</v>
      </c>
      <c r="F48" s="2">
        <f>D47*E48</f>
        <v>900</v>
      </c>
      <c r="G48" s="52"/>
      <c r="H48" s="86"/>
    </row>
    <row r="49" spans="1:10" ht="15.75" thickBot="1" x14ac:dyDescent="0.3">
      <c r="A49" s="59"/>
      <c r="B49" s="1" t="s">
        <v>19</v>
      </c>
      <c r="C49" s="45"/>
      <c r="D49" s="45"/>
      <c r="E49" s="35">
        <v>79</v>
      </c>
      <c r="F49" s="35">
        <f>D47*E49</f>
        <v>395</v>
      </c>
      <c r="G49" s="53"/>
      <c r="H49" s="86"/>
    </row>
    <row r="50" spans="1:10" ht="30" x14ac:dyDescent="0.25">
      <c r="A50" s="60" t="s">
        <v>54</v>
      </c>
      <c r="B50" s="1" t="s">
        <v>15</v>
      </c>
      <c r="C50" s="57" t="s">
        <v>53</v>
      </c>
      <c r="D50" s="42">
        <v>5</v>
      </c>
      <c r="E50" s="2">
        <v>30</v>
      </c>
      <c r="F50" s="2">
        <f>D50*E50</f>
        <v>150</v>
      </c>
      <c r="G50" s="48">
        <f>F52*2</f>
        <v>130</v>
      </c>
      <c r="H50" s="86"/>
    </row>
    <row r="51" spans="1:10" ht="30" x14ac:dyDescent="0.25">
      <c r="A51" s="107"/>
      <c r="B51" s="1" t="s">
        <v>16</v>
      </c>
      <c r="C51" s="43"/>
      <c r="D51" s="43"/>
      <c r="E51" s="2">
        <v>35</v>
      </c>
      <c r="F51" s="2">
        <f>D50*E51</f>
        <v>175</v>
      </c>
      <c r="G51" s="52"/>
      <c r="H51" s="86"/>
    </row>
    <row r="52" spans="1:10" ht="15.75" thickBot="1" x14ac:dyDescent="0.3">
      <c r="A52" s="58"/>
      <c r="B52" s="1" t="s">
        <v>19</v>
      </c>
      <c r="C52" s="45"/>
      <c r="D52" s="45"/>
      <c r="E52" s="35">
        <v>13</v>
      </c>
      <c r="F52" s="35">
        <f>D50*E52</f>
        <v>65</v>
      </c>
      <c r="G52" s="53"/>
      <c r="H52" s="86"/>
    </row>
    <row r="53" spans="1:10" ht="30" x14ac:dyDescent="0.25">
      <c r="A53" s="59" t="s">
        <v>27</v>
      </c>
      <c r="B53" s="1" t="s">
        <v>15</v>
      </c>
      <c r="C53" s="57" t="s">
        <v>53</v>
      </c>
      <c r="D53" s="42">
        <v>1</v>
      </c>
      <c r="E53" s="2">
        <v>240</v>
      </c>
      <c r="F53" s="2">
        <f>D53*E53</f>
        <v>240</v>
      </c>
      <c r="G53" s="48">
        <f>F55*2</f>
        <v>196</v>
      </c>
      <c r="H53" s="86"/>
    </row>
    <row r="54" spans="1:10" ht="30" x14ac:dyDescent="0.25">
      <c r="A54" s="59"/>
      <c r="B54" s="1" t="s">
        <v>16</v>
      </c>
      <c r="C54" s="43"/>
      <c r="D54" s="43"/>
      <c r="E54" s="2">
        <v>300</v>
      </c>
      <c r="F54" s="2">
        <f>D53*E54</f>
        <v>300</v>
      </c>
      <c r="G54" s="52"/>
      <c r="H54" s="86"/>
    </row>
    <row r="55" spans="1:10" x14ac:dyDescent="0.25">
      <c r="A55" s="59"/>
      <c r="B55" s="1" t="s">
        <v>19</v>
      </c>
      <c r="C55" s="45"/>
      <c r="D55" s="45"/>
      <c r="E55" s="35">
        <v>98</v>
      </c>
      <c r="F55" s="35">
        <f>D53*E55</f>
        <v>98</v>
      </c>
      <c r="G55" s="53"/>
      <c r="H55" s="87"/>
    </row>
    <row r="56" spans="1:10" ht="15.75" thickBot="1" x14ac:dyDescent="0.3">
      <c r="A56" s="18"/>
      <c r="B56" s="18"/>
      <c r="C56" s="18"/>
      <c r="D56" s="82" t="s">
        <v>45</v>
      </c>
      <c r="E56" s="83"/>
      <c r="F56" s="84"/>
      <c r="G56" s="108">
        <f>SUM(G41:G55)</f>
        <v>1880</v>
      </c>
      <c r="H56" s="41">
        <f>G56/12</f>
        <v>156.66666666666666</v>
      </c>
    </row>
    <row r="57" spans="1:10" s="98" customFormat="1" ht="15.75" thickBot="1" x14ac:dyDescent="0.3">
      <c r="A57" s="109"/>
      <c r="B57" s="109"/>
      <c r="C57" s="109"/>
      <c r="D57" s="110"/>
      <c r="E57" s="110"/>
      <c r="F57" s="110"/>
      <c r="G57" s="111"/>
      <c r="H57" s="112"/>
    </row>
    <row r="58" spans="1:10" s="98" customFormat="1" ht="15.75" thickBot="1" x14ac:dyDescent="0.3">
      <c r="A58" s="128" t="s">
        <v>55</v>
      </c>
      <c r="B58" s="129"/>
      <c r="C58" s="129"/>
      <c r="D58" s="129"/>
      <c r="E58" s="129"/>
      <c r="F58" s="129"/>
      <c r="G58" s="130"/>
      <c r="H58" s="131">
        <f>(H38+H56)/2</f>
        <v>163.24833333333333</v>
      </c>
    </row>
    <row r="59" spans="1:10" s="98" customFormat="1" x14ac:dyDescent="0.25">
      <c r="A59" s="109"/>
      <c r="B59" s="109"/>
      <c r="C59" s="109"/>
      <c r="D59" s="110"/>
      <c r="E59" s="110"/>
      <c r="F59" s="110"/>
      <c r="G59" s="111"/>
      <c r="H59" s="112"/>
    </row>
    <row r="60" spans="1:10" s="98" customFormat="1" ht="15.75" thickBot="1" x14ac:dyDescent="0.3">
      <c r="A60" s="106" t="s">
        <v>50</v>
      </c>
      <c r="B60" s="106"/>
      <c r="C60" s="106"/>
      <c r="D60" s="106"/>
      <c r="E60" s="106"/>
      <c r="F60" s="106"/>
      <c r="G60" s="106"/>
      <c r="H60" s="106"/>
    </row>
    <row r="61" spans="1:10" ht="64.5" thickBot="1" x14ac:dyDescent="0.3">
      <c r="A61" s="101" t="s">
        <v>48</v>
      </c>
      <c r="B61" s="100" t="s">
        <v>49</v>
      </c>
      <c r="C61" s="102" t="s">
        <v>52</v>
      </c>
      <c r="D61" s="99">
        <v>5</v>
      </c>
      <c r="E61" s="97">
        <v>4.95</v>
      </c>
      <c r="F61" s="104">
        <f>D61*E61</f>
        <v>24.75</v>
      </c>
      <c r="G61" s="105">
        <f>F61*2</f>
        <v>49.5</v>
      </c>
      <c r="H61" s="132">
        <f>G61/12</f>
        <v>4.125</v>
      </c>
      <c r="I61" s="98"/>
      <c r="J61" s="98"/>
    </row>
    <row r="62" spans="1:10" x14ac:dyDescent="0.25">
      <c r="G62" s="103"/>
    </row>
  </sheetData>
  <mergeCells count="74">
    <mergeCell ref="A60:H60"/>
    <mergeCell ref="A50:A52"/>
    <mergeCell ref="H41:H55"/>
    <mergeCell ref="A58:G58"/>
    <mergeCell ref="J22:J24"/>
    <mergeCell ref="G41:G43"/>
    <mergeCell ref="G44:G46"/>
    <mergeCell ref="G20:G22"/>
    <mergeCell ref="G23:G25"/>
    <mergeCell ref="G26:G28"/>
    <mergeCell ref="G29:G31"/>
    <mergeCell ref="G32:G34"/>
    <mergeCell ref="G35:G37"/>
    <mergeCell ref="D38:F38"/>
    <mergeCell ref="D56:F56"/>
    <mergeCell ref="H20:H37"/>
    <mergeCell ref="C47:C49"/>
    <mergeCell ref="C50:C52"/>
    <mergeCell ref="C53:C55"/>
    <mergeCell ref="G47:G49"/>
    <mergeCell ref="G50:G52"/>
    <mergeCell ref="G53:G55"/>
    <mergeCell ref="C32:C34"/>
    <mergeCell ref="C35:C37"/>
    <mergeCell ref="C41:C43"/>
    <mergeCell ref="C44:C46"/>
    <mergeCell ref="J2:J4"/>
    <mergeCell ref="C8:C10"/>
    <mergeCell ref="G8:G10"/>
    <mergeCell ref="H7:I7"/>
    <mergeCell ref="A6:J6"/>
    <mergeCell ref="H8:I10"/>
    <mergeCell ref="J8:J10"/>
    <mergeCell ref="D2:D4"/>
    <mergeCell ref="C2:C4"/>
    <mergeCell ref="D8:D10"/>
    <mergeCell ref="A8:A10"/>
    <mergeCell ref="G2:G4"/>
    <mergeCell ref="I2:I4"/>
    <mergeCell ref="H2:H4"/>
    <mergeCell ref="C29:C31"/>
    <mergeCell ref="A32:A34"/>
    <mergeCell ref="A39:H39"/>
    <mergeCell ref="D26:D28"/>
    <mergeCell ref="A35:A37"/>
    <mergeCell ref="A41:A43"/>
    <mergeCell ref="A44:A46"/>
    <mergeCell ref="A47:A49"/>
    <mergeCell ref="A53:A55"/>
    <mergeCell ref="D44:D46"/>
    <mergeCell ref="D47:D49"/>
    <mergeCell ref="D50:D52"/>
    <mergeCell ref="D53:D55"/>
    <mergeCell ref="A12:J12"/>
    <mergeCell ref="C14:C16"/>
    <mergeCell ref="H14:H16"/>
    <mergeCell ref="I14:I16"/>
    <mergeCell ref="J14:J16"/>
    <mergeCell ref="G14:G16"/>
    <mergeCell ref="D14:D16"/>
    <mergeCell ref="D29:D31"/>
    <mergeCell ref="D32:D34"/>
    <mergeCell ref="D35:D37"/>
    <mergeCell ref="A18:J18"/>
    <mergeCell ref="C20:C22"/>
    <mergeCell ref="C23:C25"/>
    <mergeCell ref="C26:C28"/>
    <mergeCell ref="A20:A22"/>
    <mergeCell ref="A23:A25"/>
    <mergeCell ref="A26:A28"/>
    <mergeCell ref="A29:A31"/>
    <mergeCell ref="D41:D43"/>
    <mergeCell ref="D20:D22"/>
    <mergeCell ref="D23:D2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2020-11-23T22:00:35Z</dcterms:created>
  <dcterms:modified xsi:type="dcterms:W3CDTF">2020-11-25T21:18:22Z</dcterms:modified>
</cp:coreProperties>
</file>