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Pedro\Downloads\"/>
    </mc:Choice>
  </mc:AlternateContent>
  <xr:revisionPtr revIDLastSave="0" documentId="13_ncr:1_{35FCE599-0ADC-4FF8-97DA-DE0666563BF4}" xr6:coauthVersionLast="36" xr6:coauthVersionMax="47" xr10:uidLastSave="{00000000-0000-0000-0000-000000000000}"/>
  <bookViews>
    <workbookView xWindow="0" yWindow="0" windowWidth="28800" windowHeight="12225" tabRatio="899" activeTab="7" xr2:uid="{00000000-000D-0000-FFFF-FFFF00000000}"/>
  </bookViews>
  <sheets>
    <sheet name="Uniforme" sheetId="16" r:id="rId1"/>
    <sheet name=" Equip. Arromb. (mat.consumo)" sheetId="17" r:id="rId2"/>
    <sheet name="Equip. Primeiros Socorros" sheetId="19" r:id="rId3"/>
    <sheet name="Mat. Primeiros Socorros" sheetId="21" r:id="rId4"/>
    <sheet name="Equip. Comunicação" sheetId="24" r:id="rId5"/>
    <sheet name="Mat. Sinalização Emergência" sheetId="25" r:id="rId6"/>
    <sheet name="Mat. Segurança do Trabalho" sheetId="23" r:id="rId7"/>
    <sheet name="Equip. Escritório" sheetId="18" r:id="rId8"/>
  </sheets>
  <definedNames>
    <definedName name="_xlnm._FilterDatabase" localSheetId="1" hidden="1">' Equip. Arromb. (mat.consumo)'!$B$2:$K$2</definedName>
    <definedName name="_xlnm._FilterDatabase" localSheetId="7" hidden="1">'Equip. Escritório'!$A$2:$J$2</definedName>
    <definedName name="ACORDO_COLETIVO">#REF!</definedName>
    <definedName name="ALIMENTACAO_POR_DIA">#REF!</definedName>
    <definedName name="CATEGORIA_PROFISSIONAL">#REF!</definedName>
    <definedName name="CBO">#REF!</definedName>
    <definedName name="DATA_APRESENTACAO_PROPOSTA">#REF!</definedName>
    <definedName name="DATA_BASE_CATEGORIA">#REF!</definedName>
    <definedName name="DATA_DO_ORCAMENTO_ESTIMATIVO">#REF!</definedName>
    <definedName name="DATA_LICITACAO">#REF!</definedName>
    <definedName name="DIAS_AUSENCIAS_LEGAIS">#REF!</definedName>
    <definedName name="DIAS_LICENCA_MATERNIDADE">#REF!</definedName>
    <definedName name="DIAS_LICENCA_PATERNIDADE">#REF!</definedName>
    <definedName name="DIAS_NA_SEMANA">#REF!</definedName>
    <definedName name="DIAS_NO_ANO">#REF!</definedName>
    <definedName name="DIAS_NO_MES">#REF!</definedName>
    <definedName name="DIAS_PAGOS_EMPRESA_ACID_TRAB">#REF!</definedName>
    <definedName name="DIAS_TRABALHADOS_NO_MES">#REF!</definedName>
    <definedName name="DIVISOR_DE_HORAS">#REF!</definedName>
    <definedName name="EMPREG_POR_POSTO">#REF!</definedName>
    <definedName name="EQUIPAMENTOS">#REF!</definedName>
    <definedName name="HORA_NORMAL">#REF!</definedName>
    <definedName name="HORA_NOTURNA">#REF!</definedName>
    <definedName name="HORARIO_LICITACAO">#REF!</definedName>
    <definedName name="LOCAL_DE_EXECUCAO">#REF!</definedName>
    <definedName name="MATERIAIS">#REF!</definedName>
    <definedName name="MEDIA_ANUAL_DIAS_TRABALHO_MES">#REF!</definedName>
    <definedName name="MESES_NO_ANO">#REF!</definedName>
    <definedName name="MODALIDADE_DE_LICITACAO">#REF!</definedName>
    <definedName name="NUMERO_MESES_EXEC_CONTRATUAL">#REF!</definedName>
    <definedName name="NUMERO_PREGAO">#REF!</definedName>
    <definedName name="NUMERO_PROCESSO">#REF!</definedName>
    <definedName name="OUTRAS_AUSENCIAS">#REF!</definedName>
    <definedName name="OUTRAS_AUSENCIAS_DESCRICAO">#REF!</definedName>
    <definedName name="OUTROS_BENEFICIOS_1">#REF!</definedName>
    <definedName name="OUTROS_BENEFICIOS_1_DESCRICAO">#REF!</definedName>
    <definedName name="OUTROS_BENEFICIOS_2">#REF!</definedName>
    <definedName name="OUTROS_BENEFICIOS_2_DESCRICAO">#REF!</definedName>
    <definedName name="OUTROS_BENEFICIOS_3">#REF!</definedName>
    <definedName name="OUTROS_BENEFICIOS_3_DESCRICAO">#REF!</definedName>
    <definedName name="OUTROS_INSUMOS">#REF!</definedName>
    <definedName name="OUTROS_INSUMOS_DESCRICAO">#REF!</definedName>
    <definedName name="OUTROS_REMUNERACAO_1">#REF!</definedName>
    <definedName name="OUTROS_REMUNERACAO_1_DESCRICAO">#REF!</definedName>
    <definedName name="OUTROS_REMUNERACAO_2">#REF!</definedName>
    <definedName name="OUTROS_REMUNERACAO_2_DESCRICAO">#REF!</definedName>
    <definedName name="OUTROS_REMUNERACAO_3">#REF!</definedName>
    <definedName name="OUTROS_REMUNERACAO_3_DESCRICAO">#REF!</definedName>
    <definedName name="PERC_ADIC_FERIAS">#REF!</definedName>
    <definedName name="PERC_ADIC_INS">#REF!</definedName>
    <definedName name="PERC_ADIC_NOT">#REF!</definedName>
    <definedName name="PERC_ADIC_PERIC">#REF!</definedName>
    <definedName name="PERC_AVISO_PREVIO_IND">#REF!</definedName>
    <definedName name="PERC_AVISO_PREVIO_TRAB">#REF!</definedName>
    <definedName name="PERC_COFINS">#REF!</definedName>
    <definedName name="PERC_CONTRIB_SOCIAL">#REF!</definedName>
    <definedName name="PERC_CUSTOS_INDIRETOS">#REF!</definedName>
    <definedName name="PERC_DEC_TERC">#REF!</definedName>
    <definedName name="PERC_DESC_TRANSP_REMUNERACAO">#REF!</definedName>
    <definedName name="PERC_EMPREG_AFAST_TRAB">#REF!</definedName>
    <definedName name="PERC_EMPREG_AVISO_PREVIO_IND">#REF!</definedName>
    <definedName name="PERC_EMPREG_AVISO_PREVIO_TRAB">#REF!</definedName>
    <definedName name="PERC_EMPREG_DEMIT_SEM_JUSTA_CAUSA_TOTAL_DESLIG">#REF!</definedName>
    <definedName name="PERC_FGTS">#REF!</definedName>
    <definedName name="PERC_FGTS_AVISO_PREV_IND">#REF!</definedName>
    <definedName name="PERC_GPS_FGTS">#REF!</definedName>
    <definedName name="PERC_GPS_FGTS_AVISO_PREVIO_TRAB">#REF!</definedName>
    <definedName name="PERC_HORA_EXTRA">#REF!</definedName>
    <definedName name="PERC_INCRA">#REF!</definedName>
    <definedName name="PERC_INSS">#REF!</definedName>
    <definedName name="PERC_ISS">#REF!</definedName>
    <definedName name="PERC_LUCRO">#REF!</definedName>
    <definedName name="PERC_MULTA_FGTS">#REF!</definedName>
    <definedName name="PERC_MULTA_FGTS_AV_PREV_IND">#REF!</definedName>
    <definedName name="PERC_MULTA_FGTS_AV_PREV_TRAB">#REF!</definedName>
    <definedName name="PERC_NASCIDOS_VIVOS_POPUL_FEM">#REF!</definedName>
    <definedName name="PERC_PARTIC_FEM_VIGIL">#REF!</definedName>
    <definedName name="PERC_PARTIC_MASC_VIGIL">#REF!</definedName>
    <definedName name="PERC_PIS">#REF!</definedName>
    <definedName name="PERC_RAT">#REF!</definedName>
    <definedName name="PERC_SAL_EDUCACAO">#REF!</definedName>
    <definedName name="PERC_SEBRAE">#REF!</definedName>
    <definedName name="PERC_SENAC">#REF!</definedName>
    <definedName name="PERC_SESC">#REF!</definedName>
    <definedName name="PERC_SUBSTITUTO_ACID_TRAB">#REF!</definedName>
    <definedName name="PERC_SUBSTITUTO_AFAST_MATERN">#REF!</definedName>
    <definedName name="PERC_SUBSTITUTO_AUSENCIAS_LEGAIS">#REF!</definedName>
    <definedName name="PERC_SUBSTITUTO_FERIAS">#REF!</definedName>
    <definedName name="PERC_SUBSTITUTO_LICENCA_PATERNIDADE">#REF!</definedName>
    <definedName name="PERC_SUBSTITUTO_OUTRAS_AUSENCIAS">#REF!</definedName>
    <definedName name="RAMO">#REF!</definedName>
    <definedName name="SAL_MINIMO">#REF!</definedName>
    <definedName name="SALARIO_BASE">#REF!</definedName>
    <definedName name="TEMPO_INTERVALO_REFEICAO">#REF!</definedName>
    <definedName name="TIPO_DE_SERVICO">#REF!</definedName>
    <definedName name="TRANSPORTE_POR_DIA">#REF!</definedName>
    <definedName name="UG">#REF!</definedName>
    <definedName name="UNIFORMES">#REF!</definedName>
  </definedNames>
  <calcPr calcId="191029" fullPrecision="0"/>
  <customWorkbookViews>
    <customWorkbookView name="teste" guid="{E22B0E03-E710-4313-B9E5-0BFE52A7E677}" maximized="1" xWindow="-8" yWindow="-8" windowWidth="1936" windowHeight="1056" tabRatio="899" activeSheetId="2"/>
  </customWorkbookViews>
</workbook>
</file>

<file path=xl/calcChain.xml><?xml version="1.0" encoding="utf-8"?>
<calcChain xmlns="http://schemas.openxmlformats.org/spreadsheetml/2006/main">
  <c r="A18" i="18" l="1"/>
  <c r="H8" i="23"/>
  <c r="G8" i="23"/>
  <c r="F8" i="23"/>
  <c r="I18" i="21"/>
  <c r="J18" i="21" s="1"/>
  <c r="I4" i="18" l="1"/>
  <c r="J4" i="18" s="1"/>
  <c r="I5" i="18"/>
  <c r="J5" i="18" s="1"/>
  <c r="I3" i="18"/>
  <c r="J3" i="18" s="1"/>
  <c r="I5" i="24"/>
  <c r="J5" i="24" s="1"/>
  <c r="I15" i="19"/>
  <c r="J15" i="19" s="1"/>
  <c r="I16" i="19"/>
  <c r="J16" i="19" s="1"/>
  <c r="I17" i="19"/>
  <c r="J17" i="19" s="1"/>
  <c r="I18" i="19"/>
  <c r="J18" i="19" s="1"/>
  <c r="I19" i="19"/>
  <c r="J19" i="19" s="1"/>
  <c r="I20" i="19"/>
  <c r="J20" i="19" s="1"/>
  <c r="I21" i="19"/>
  <c r="J21" i="19" s="1"/>
  <c r="I13" i="19"/>
  <c r="J13" i="19" s="1"/>
  <c r="I14" i="19"/>
  <c r="J14" i="19" s="1"/>
  <c r="I11" i="19"/>
  <c r="J11" i="19" s="1"/>
  <c r="I12" i="19"/>
  <c r="J12" i="19" s="1"/>
  <c r="I10" i="19"/>
  <c r="J10" i="19" s="1"/>
  <c r="I9" i="19"/>
  <c r="J9" i="19" s="1"/>
  <c r="J6" i="18" l="1"/>
  <c r="J8" i="18"/>
  <c r="I10" i="23"/>
  <c r="J10" i="23" s="1"/>
  <c r="I9" i="23"/>
  <c r="J9" i="23" s="1"/>
  <c r="I8" i="23"/>
  <c r="J8" i="23" s="1"/>
  <c r="I7" i="23"/>
  <c r="J7" i="23" s="1"/>
  <c r="I6" i="23"/>
  <c r="J6" i="23" s="1"/>
  <c r="I5" i="23"/>
  <c r="J5" i="23" s="1"/>
  <c r="I4" i="23"/>
  <c r="J4" i="23" s="1"/>
  <c r="I3" i="23"/>
  <c r="J3" i="23" s="1"/>
  <c r="I3" i="25"/>
  <c r="J3" i="25" s="1"/>
  <c r="J5" i="25" s="1"/>
  <c r="I4" i="24"/>
  <c r="J4" i="24" s="1"/>
  <c r="I3" i="24"/>
  <c r="J3" i="24" s="1"/>
  <c r="J6" i="24" s="1"/>
  <c r="J8" i="24" s="1"/>
  <c r="I17" i="21"/>
  <c r="J17" i="21" s="1"/>
  <c r="I16" i="21"/>
  <c r="J16" i="21" s="1"/>
  <c r="I15" i="21"/>
  <c r="J15" i="21" s="1"/>
  <c r="I14" i="21"/>
  <c r="J14" i="21" s="1"/>
  <c r="I13" i="21"/>
  <c r="J13" i="21" s="1"/>
  <c r="I12" i="21"/>
  <c r="J12" i="21" s="1"/>
  <c r="I11" i="21"/>
  <c r="J11" i="21" s="1"/>
  <c r="I10" i="21"/>
  <c r="J10" i="21" s="1"/>
  <c r="I9" i="21"/>
  <c r="J9" i="21" s="1"/>
  <c r="I8" i="21"/>
  <c r="J8" i="21" s="1"/>
  <c r="I7" i="21"/>
  <c r="J7" i="21" s="1"/>
  <c r="I6" i="21"/>
  <c r="J6" i="21" s="1"/>
  <c r="I5" i="21"/>
  <c r="J5" i="21" s="1"/>
  <c r="I4" i="21"/>
  <c r="J4" i="21" s="1"/>
  <c r="I3" i="21"/>
  <c r="J3" i="21" s="1"/>
  <c r="I8" i="19"/>
  <c r="J8" i="19" s="1"/>
  <c r="I7" i="19"/>
  <c r="J7" i="19" s="1"/>
  <c r="I6" i="19"/>
  <c r="J6" i="19" s="1"/>
  <c r="I5" i="19"/>
  <c r="J5" i="19" s="1"/>
  <c r="I4" i="19"/>
  <c r="J4" i="19" s="1"/>
  <c r="I3" i="19"/>
  <c r="J3" i="19" s="1"/>
  <c r="J22" i="19" s="1"/>
  <c r="J24" i="19" s="1"/>
  <c r="J11" i="23" l="1"/>
  <c r="J13" i="23" s="1"/>
  <c r="J19" i="21"/>
  <c r="J21" i="21" s="1"/>
  <c r="I14" i="17"/>
  <c r="J14" i="17" s="1"/>
  <c r="I9" i="17"/>
  <c r="I10" i="17"/>
  <c r="J10" i="17" s="1"/>
  <c r="I11" i="17"/>
  <c r="I4" i="17"/>
  <c r="J4" i="17" s="1"/>
  <c r="J9" i="17" l="1"/>
  <c r="J11" i="17"/>
  <c r="I17" i="17" l="1"/>
  <c r="J17" i="17" s="1"/>
  <c r="I13" i="17"/>
  <c r="J13" i="17" s="1"/>
  <c r="I7" i="17" l="1"/>
  <c r="J7" i="17" s="1"/>
  <c r="I8" i="17"/>
  <c r="J8" i="17" s="1"/>
  <c r="I3" i="17"/>
  <c r="J3" i="17" s="1"/>
  <c r="I5" i="17"/>
  <c r="J5" i="17" s="1"/>
  <c r="I12" i="17"/>
  <c r="J12" i="17" s="1"/>
  <c r="I16" i="17"/>
  <c r="J16" i="17" s="1"/>
  <c r="I15" i="17"/>
  <c r="J15" i="17" s="1"/>
  <c r="I6" i="17"/>
  <c r="J6" i="17" s="1"/>
  <c r="J18" i="17" l="1"/>
  <c r="J20" i="17" s="1"/>
  <c r="I5" i="16"/>
  <c r="J5" i="16" s="1"/>
  <c r="K5" i="16" s="1"/>
  <c r="I6" i="16"/>
  <c r="J6" i="16" s="1"/>
  <c r="K6" i="16" s="1"/>
  <c r="I7" i="16"/>
  <c r="J7" i="16" s="1"/>
  <c r="K7" i="16" s="1"/>
  <c r="I8" i="16"/>
  <c r="J8" i="16" s="1"/>
  <c r="K8" i="16" s="1"/>
  <c r="I9" i="16"/>
  <c r="J9" i="16" s="1"/>
  <c r="K9" i="16" s="1"/>
  <c r="I4" i="16"/>
  <c r="J4" i="16" s="1"/>
  <c r="K4" i="16" s="1"/>
  <c r="I3" i="16"/>
  <c r="J3" i="16" s="1"/>
  <c r="K3" i="16" s="1"/>
  <c r="K10" i="16" l="1"/>
</calcChain>
</file>

<file path=xl/sharedStrings.xml><?xml version="1.0" encoding="utf-8"?>
<sst xmlns="http://schemas.openxmlformats.org/spreadsheetml/2006/main" count="273" uniqueCount="110">
  <si>
    <t>Item</t>
  </si>
  <si>
    <t>Preço 1</t>
  </si>
  <si>
    <t>Preço 2</t>
  </si>
  <si>
    <t>Preço 3</t>
  </si>
  <si>
    <t>Preço conforme unidade de medida</t>
  </si>
  <si>
    <t>Especificação </t>
  </si>
  <si>
    <t>Unidade de medida </t>
  </si>
  <si>
    <t>Preço (conforme unidade de medida)</t>
  </si>
  <si>
    <t>Preço unitário (conforme descrição do item)</t>
  </si>
  <si>
    <t>Descrição do item</t>
  </si>
  <si>
    <t>Calça</t>
  </si>
  <si>
    <t>Cinto</t>
  </si>
  <si>
    <t>Seq.</t>
  </si>
  <si>
    <t>Menor preço (B)</t>
  </si>
  <si>
    <t>Un. </t>
  </si>
  <si>
    <t>Un.</t>
  </si>
  <si>
    <t>Qtde (A)</t>
  </si>
  <si>
    <t>Menor preço (C)</t>
  </si>
  <si>
    <t>Custo mensal (D=A*C/B)</t>
  </si>
  <si>
    <t xml:space="preserve">Taxa de depreciação (E) </t>
  </si>
  <si>
    <t>Gandola</t>
  </si>
  <si>
    <t>Confecionada em tecido “Rip-Stop”, cor e modelo: padrão estipulado pelo CBMDF</t>
  </si>
  <si>
    <t>Confeccionado em poliéster, cor preta, modelo com fivela e ponteira prata</t>
  </si>
  <si>
    <t>Camiseta</t>
  </si>
  <si>
    <t>Lisa, confeccionada em malha penteada, 100% dos fios de algodão, cor branca, mangas curtas</t>
  </si>
  <si>
    <t>Coturno</t>
  </si>
  <si>
    <t>Cabedal em couro nobuk hidrofugado, espessura de 2mm, dublado com tecido de poliéster e colarinho de couro pelica; forração interna de acrilíco automativo, com isolamento térmico em EVA; reforço interno de material termoplástico leve e resistente, no bico e calcanhar; solado de borracha maciço, vulcanizado ao cabedal, resistente à corrente elétrica; vedação resistente à água ou 100% impermeável</t>
  </si>
  <si>
    <t>Meias</t>
  </si>
  <si>
    <t>Liso, confeccionado em algodão e elastano</t>
  </si>
  <si>
    <t>Japona</t>
  </si>
  <si>
    <t>Confeccionada em nylon com resina, com forração térmica em manta acrílica, manga longa, bolsos frontais, fechamento por botões guiados por velcro.</t>
  </si>
  <si>
    <t>Qtde ANUAL (A)</t>
  </si>
  <si>
    <t>Alicate universal isol 1000V</t>
  </si>
  <si>
    <t>Alicate de pressão, de aço, nº 137-10</t>
  </si>
  <si>
    <t>Arco de serra regulável</t>
  </si>
  <si>
    <t>Lâmina de serra, 12” x 300mm</t>
  </si>
  <si>
    <t>Chave de fenda 3/16 x 12”</t>
  </si>
  <si>
    <t>Chave de fenda 5/16 x 10”</t>
  </si>
  <si>
    <t>Chave de fenda 3/16 x 8”</t>
  </si>
  <si>
    <t>Chave de grifo nº 255-18</t>
  </si>
  <si>
    <t>Chave teste, 100-500V</t>
  </si>
  <si>
    <t>Trena de 10 metros com fita de fibra de vidro de 12,5mm</t>
  </si>
  <si>
    <t>Marreta de aço, 5kg, com cabo de madeira</t>
  </si>
  <si>
    <t>Martelo de aço, 33cm, com cabo de madeira</t>
  </si>
  <si>
    <t>Pé-de-cabra de aço, ¾ x 60cm</t>
  </si>
  <si>
    <t>Tesoura de aço para cortar metal, 14-556</t>
  </si>
  <si>
    <t>Caixa de ferramentas, de aço, medindo 50cm x 20 cm x 21cm</t>
  </si>
  <si>
    <t>Un</t>
  </si>
  <si>
    <t>Aparelho digital para medir pressão, de pulso, com baterias sobressalentes</t>
  </si>
  <si>
    <t>Cadeira de rodas com as seguintes especificações ou similar: Estrutura em Aco, pintura Epóxi, na cor: Azul ou cinza, dobrável, assento e encosto em Nylon higienizável, apoio para os braços fixos, apoio dobrável para os pés, rodas traseiras medindo 24 polegadas, pneus maciços e rodas dianteiras medindo 6 polegadas e capacidade mínima de 100kg.</t>
  </si>
  <si>
    <t>Colar cervical regulável para imobilização da medula espinhal, com suporte para cabeça, regulável do tamanhos PP ao G. Composição: Laminado 100% policloreto de vinila; malha 100% algodão; espuma interna: 100% poliuretano; revestimento: 100% poliamida.</t>
  </si>
  <si>
    <t>Colete imobilizador dorsal, tipo Ked, tamanho adulto, extricador de vítima para imobilização da coluna dorsal, confeccionado em tecido sintético, com hastes em madeira maciça, co cinco cintos em cores de padronização universal, fivelas em poliamida, lavável e resistente a abrasão. Parte superior com duas alças em “v” mais uma central. Parte inferior com alça dupla ou em paralelo duas tiras com velcro para fixação da testa e do queixo – Acompanha bolsa para guarda e transporte do conjunto.</t>
  </si>
  <si>
    <t>Desfribilador Externo Automático – DEA com as seguintes especificações ou similar: Compacto; leve; portátil; microprocessado; adaptável a qualquer paciente (adulto e infantil); tamanho reduzido; tecnologia de onda bifásica exponencial truncada; projetado para atendimento em emergências cardíacas; aplicação com uso de pás adesivas; sistema automático de avaliação de ECG que detecta complexos QRS e identifica automaticamente arritmias malignas que necessitam de desfibrilação automática; emissão de mensagem e comando por texto, voz e sinais visuais; apresentação em tempo real da curva do ECG na tela (display) de cristal líquido menor que 6 segundos para 200 Joules; descarga interna automática após 30 segundos se não houver disparo; botão liga/desliga; botão de choque luminoso; números de choques e tempo decorrido; suporte básico de vida com identificação visual através de etiquetas com leitura simbólica e numérica indicando passo a passo a sequência da RCP; memória de evento contínuo de ECG, eventos críticos e procedimentos realizados em cartão de memória e tempo de gravação contínua superior a 100 horas. Realiza auto-teste periodicamente. Situação do status da bateria em vários níveis, com alarme sonoro e luminoso para nível baixo; possuir software dedicado, compatível com ambiente Windows para comunicação e interpretação dos dados coletados para o PC, com cabos de interface/cartão de memória; licença de uso de software; modo de desfibrilação adulto/pediátrico 150 joules no primeiro choque e 200 joules nos subsequentes para melhor eficácia na reversão de arritmias.</t>
  </si>
  <si>
    <t>Lanterna clínica para avaliação de pupila, funcionamento a pilha, clip para prender no bolso, interruptor de botão liga/desliga</t>
  </si>
  <si>
    <t>Maleta grande de primeiros socorros, cor branca</t>
  </si>
  <si>
    <t>Óculos de proteção individual, lenta incolor</t>
  </si>
  <si>
    <t>Prancha longa de resgate em polipropileno com tirantes tipo aranha e estabilizadores de cabeça tipo bloco em EVA</t>
  </si>
  <si>
    <t>Reanimador pulmonar adulto</t>
  </si>
  <si>
    <t>Reanimador pulmonar infantil</t>
  </si>
  <si>
    <t>Kit de talas reguláveis para imobilização tipo EVA - tamanhos P- M-G-GG</t>
  </si>
  <si>
    <t>Termômetro digital aprovado pelo INMETRO, beep sonoro e aviso de medição, display de LCD de fácil visualização, alarme de febre, memória da última medição, desligamento automático, indicador de bateria fraca.</t>
  </si>
  <si>
    <t>Tesoura fina</t>
  </si>
  <si>
    <t>Tesoura lister</t>
  </si>
  <si>
    <t>Tesoura ponta reta</t>
  </si>
  <si>
    <t>Tesoura ponta curva</t>
  </si>
  <si>
    <t>Cobertor de Alumínio</t>
  </si>
  <si>
    <t>Pochete de perna em polipropileno ou poliéster</t>
  </si>
  <si>
    <t>Abaixador de línguas em madeira, pacote com 100 unidades</t>
  </si>
  <si>
    <t>Álcool líquido 70%, em garrafa plástica de 1000ml</t>
  </si>
  <si>
    <t>Atadura de crepe estéril, medindo 15 cm de largura</t>
  </si>
  <si>
    <t>Atadura de crepe estéril, medindo 20 cm de largura</t>
  </si>
  <si>
    <t>Avental curto descartável</t>
  </si>
  <si>
    <t>Bolsa térmica de gel flexível, tamanho médio</t>
  </si>
  <si>
    <t>kit Cânula de Guedel n.º 0, 1, 2, 3, 4, 5</t>
  </si>
  <si>
    <t>Compressas de gaze esterilizadas, medindo 10 cm x 15 cm, pacotes com 10 unidades</t>
  </si>
  <si>
    <t>Compressa de gaze estéril, confeccionada com fios 100% algodão em tecido tipo tela, com 8 camadas e 5 dobras, dimensão 7,5 cm x 7,5 cm, pacote com 10 unidades</t>
  </si>
  <si>
    <t>Rolo de esparadrapo impermeável, 100% algodão, medindo 10cm x 4,5m</t>
  </si>
  <si>
    <t>Luva em látex para procedimento, tamanho médio, caixa com 50 pares</t>
  </si>
  <si>
    <t>Luva em látex para procedimento, tamanho grande, caixa com 50 pares</t>
  </si>
  <si>
    <t>Gel aerosol para uso exclusivamente tópico, contendo em sua formulação salicilato de metila, cânfora, mentol e terebintina, marca Massageol ou Gelol ou similar</t>
  </si>
  <si>
    <t>Soro fisiológico, em garrafa plástica de 250ml</t>
  </si>
  <si>
    <t>Riohex 2%(Digliconato de Clorexidina) 1000ml</t>
  </si>
  <si>
    <t>O equipamento deverá ser novo, de primeiro uso, ou seminovo, desde que apresente perfeitas condições de uso; deverá acompanhar no mínimo 2 (duas)bateria com capacidade de duração de no mínimo 24 horas cada; deverá garantir a comunicação entre os bombeiro civis, em qualquer local na edificação do CNMP em que eles estejam, sem que haja falha ou interferência na comunicação; deverá suportar no mínimo 6 canais; modelo de referência “Motorola EP450”.</t>
  </si>
  <si>
    <t>Fones de ouvidos de lapela, com microfone, para rádio HT.</t>
  </si>
  <si>
    <t>Megafone com bateria recarregável, com alça para transporte, tamanho aproximado de 25cm x 20cm x 15cm.</t>
  </si>
  <si>
    <t>Lanterna resistente a água e produtos químicos, com feixe branco que penetra na fumaça e neblina, alcance mínimo 40 metros, alimentação por pilhas ou bateria, antiexplosiva, autonomia mínima de 1 hora e 30 minutos de uso contínuo.</t>
  </si>
  <si>
    <t>Capas de chuva/jaqueta de segurança confeccionada em tela sintética revestida em PVC, fechamento frontal através de quatro botões plásticos de pressão, costuras através de solda eletrônica</t>
  </si>
  <si>
    <t>Protetor auditivo, tipo inserção moldável, de espuma de poliuretano, no formato cilíndrico</t>
  </si>
  <si>
    <t>Respirador purificador de ar de segurança, tipo peça semifacial, composta de duas partes: uma peça externa, confeccionada em material plástico rígido na cor azul, e a parte interna confeccionada em elastômero termoplástico</t>
  </si>
  <si>
    <t>Talabarte de segurança duplo em Y com absorvedor de energia, confeccionado em fita de poliéster tubular de 25 mm com elástico, possui 1 conector classe T em aço com abertura de 20 mm e 2 conectores classe A em alumínio com abertura de 110 mm. Comprimento de 1,50 m.</t>
  </si>
  <si>
    <t>Cinturão de segurança tipo paraquedista confeccionado em fita primária e secundária de poliéster de 45 mm, 5 pontos de ancoragem e fivelas em aço com tratamento contra oxidação para regulagem. Indicador de queda e chip para sistema de inspeção através do celular - Mob Check.</t>
  </si>
  <si>
    <t>Capacete de segurança, tipo III, classe A, confeccionado em polipropileno injetado, com nervura central com seis orifícios de 12 mm de diâmetro em cada lateral do casco, com 3 pontos de ancoragem na parte externa do casco.</t>
  </si>
  <si>
    <t>Cabo Prussik 8mm de 10 metros</t>
  </si>
  <si>
    <t>Armário/arquivo, para pastas suspensas com 4 gavetas, corrediça metálica, fechadura em formato de tambor com giro de 180º, haste na lateral do gaveteiro que permitem a tranca simultânea das gavetas, e duas chaves.</t>
  </si>
  <si>
    <t>Armário alto, com 2 portas, medindo aproximadamente 1,60m de altura, por 0,75m de largura e 0,38m de profundidade (para guarda e conservação de materiais e equipamentos)</t>
  </si>
  <si>
    <t>Armário de aço para vestiário, com 6 portas individuais (uma para cada profissional), com disposição para fechamento com chave ou segredo. Cada porta deve medir aproximadamente 28cm de largura x 93cm de altura.</t>
  </si>
  <si>
    <t>Custo Anual C=(A*B)</t>
  </si>
  <si>
    <t>Custo mensal D=(C/12)</t>
  </si>
  <si>
    <t>Periodicidade "mensal" (B)</t>
  </si>
  <si>
    <t>VALOR TOTAL MENSAL</t>
  </si>
  <si>
    <t>TOTAL DE EMPREGADOS</t>
  </si>
  <si>
    <t>TOTAL POR EMPREGADO</t>
  </si>
  <si>
    <t>TOTAL MENSAL POR  EMPREGADO</t>
  </si>
  <si>
    <t xml:space="preserve">Mat.Consumo </t>
  </si>
  <si>
    <t xml:space="preserve"> </t>
  </si>
  <si>
    <t>Mat.Consumo</t>
  </si>
  <si>
    <t>Máscara cirúrgica tripla camada caixa com 50 unidades</t>
  </si>
  <si>
    <t>Um</t>
  </si>
  <si>
    <t xml:space="preserve">*Corda Trançada Poliamida 12mm, conforme NR 35 e NR 18, para trabalho em altura l, em metros. </t>
  </si>
  <si>
    <t>* pesquisa realizada com os 150m, por isso foi necessário dividir pra achar o preço unitário. Preço 1= R$ 715,46; preço 2= 467,25 e Preço 3=539,90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</si>
</sst>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_-&quot;R$&quot;* #,##0.00_-;\-&quot;R$&quot;* #,##0.00_-;_-&quot;R$&quot;* &quot;-&quot;??_-;_-@_-"/>
    <numFmt numFmtId="165" formatCode="_-[$R$-416]\ * #,##0.00_-;\-[$R$-416]\ * #,##0.00_-;_-[$R$-416]\ * &quot;-&quot;??_-;_-@_-"/>
    <numFmt numFmtId="166" formatCode="#,##0_ ;\-#,##0\ "/>
    <numFmt numFmtId="167" formatCode="&quot;R$&quot;#,##0.00"/>
  </numFmts>
  <fonts count="36" x14ac:knownFonts="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sz val="10"/>
      <color theme="1"/>
      <name val="Cambria"/>
      <family val="2"/>
      <scheme val="major"/>
    </font>
    <font>
      <sz val="10"/>
      <color theme="1"/>
      <name val="Calibri Light"/>
      <family val="2"/>
    </font>
    <font>
      <b/>
      <sz val="10"/>
      <color theme="1"/>
      <name val="Calibri Light"/>
      <family val="2"/>
    </font>
    <font>
      <sz val="10"/>
      <name val="Calibri Light"/>
      <family val="2"/>
    </font>
    <font>
      <b/>
      <sz val="10"/>
      <name val="Calibri Light"/>
      <family val="2"/>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color rgb="FF00000A"/>
      <name val="Times New Roman"/>
      <family val="1"/>
    </font>
    <font>
      <sz val="10"/>
      <name val="Times New Roman"/>
      <family val="1"/>
    </font>
    <font>
      <sz val="10"/>
      <color rgb="FF00000A"/>
      <name val="Times New Roman"/>
      <family val="1"/>
    </font>
    <font>
      <sz val="11"/>
      <name val="Times New Roman"/>
      <family val="1"/>
    </font>
    <font>
      <sz val="8"/>
      <name val="Arial"/>
      <family val="2"/>
    </font>
    <font>
      <sz val="11"/>
      <color rgb="FFFF0000"/>
      <name val="Times New Roman"/>
      <family val="1"/>
    </font>
    <font>
      <sz val="10"/>
      <color rgb="FFFF0000"/>
      <name val="Calibri"/>
      <family val="2"/>
      <scheme val="minor"/>
    </font>
    <font>
      <sz val="10"/>
      <color rgb="FFFF0000"/>
      <name val="Arial"/>
      <family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249977111117893"/>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1"/>
      </left>
      <right/>
      <top style="medium">
        <color rgb="FF000001"/>
      </top>
      <bottom style="medium">
        <color rgb="FF000001"/>
      </bottom>
      <diagonal/>
    </border>
    <border>
      <left style="medium">
        <color rgb="FF000001"/>
      </left>
      <right/>
      <top/>
      <bottom style="medium">
        <color rgb="FF000001"/>
      </bottom>
      <diagonal/>
    </border>
    <border>
      <left style="medium">
        <color rgb="FF00000A"/>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style="medium">
        <color rgb="FF00000A"/>
      </right>
      <top/>
      <bottom style="medium">
        <color rgb="FF00000A"/>
      </bottom>
      <diagonal/>
    </border>
    <border>
      <left/>
      <right/>
      <top style="medium">
        <color rgb="FF00000A"/>
      </top>
      <bottom style="medium">
        <color rgb="FF00000A"/>
      </bottom>
      <diagonal/>
    </border>
    <border>
      <left/>
      <right/>
      <top/>
      <bottom style="medium">
        <color rgb="FF00000A"/>
      </bottom>
      <diagonal/>
    </border>
    <border>
      <left style="medium">
        <color rgb="FF00000A"/>
      </left>
      <right style="medium">
        <color rgb="FF00000A"/>
      </right>
      <top/>
      <bottom/>
      <diagonal/>
    </border>
    <border>
      <left/>
      <right style="medium">
        <color rgb="FF00000A"/>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8"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44" fontId="18" fillId="0" borderId="0" applyFont="0" applyFill="0" applyBorder="0" applyAlignment="0" applyProtection="0"/>
  </cellStyleXfs>
  <cellXfs count="106">
    <xf numFmtId="0" fontId="0" fillId="0" borderId="0" xfId="0"/>
    <xf numFmtId="0" fontId="19" fillId="0" borderId="0" xfId="0" applyFont="1"/>
    <xf numFmtId="0" fontId="20" fillId="0" borderId="0" xfId="0" applyFont="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wrapText="1"/>
    </xf>
    <xf numFmtId="165" fontId="22" fillId="0" borderId="10" xfId="43" applyNumberFormat="1" applyFont="1" applyBorder="1" applyAlignment="1">
      <alignment horizontal="center" vertical="center" wrapText="1"/>
    </xf>
    <xf numFmtId="165" fontId="22" fillId="0" borderId="10" xfId="0" applyNumberFormat="1" applyFont="1" applyBorder="1" applyAlignment="1">
      <alignment horizontal="center" vertical="center"/>
    </xf>
    <xf numFmtId="0" fontId="21" fillId="0" borderId="0"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2" fillId="0" borderId="0" xfId="0" applyFont="1" applyBorder="1" applyAlignment="1">
      <alignment vertical="center" wrapText="1"/>
    </xf>
    <xf numFmtId="165" fontId="22" fillId="0" borderId="15" xfId="0" applyNumberFormat="1"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25"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4" fillId="0" borderId="10" xfId="0" applyFont="1" applyBorder="1" applyAlignment="1">
      <alignment horizontal="center" vertical="center"/>
    </xf>
    <xf numFmtId="44" fontId="25" fillId="0" borderId="0" xfId="0" applyNumberFormat="1" applyFont="1" applyAlignment="1">
      <alignment horizontal="center" vertical="center"/>
    </xf>
    <xf numFmtId="0" fontId="25" fillId="0" borderId="15" xfId="0" applyFont="1" applyBorder="1" applyAlignment="1">
      <alignment horizontal="center" vertical="center" wrapText="1"/>
    </xf>
    <xf numFmtId="44" fontId="24" fillId="0" borderId="0" xfId="0" applyNumberFormat="1" applyFont="1" applyAlignment="1">
      <alignment horizontal="center" vertical="center"/>
    </xf>
    <xf numFmtId="9" fontId="24" fillId="0" borderId="10" xfId="0" applyNumberFormat="1" applyFont="1" applyFill="1" applyBorder="1" applyAlignment="1">
      <alignment horizontal="center" vertical="center"/>
    </xf>
    <xf numFmtId="164" fontId="25" fillId="0" borderId="0" xfId="0" applyNumberFormat="1" applyFont="1" applyAlignment="1">
      <alignment horizontal="center" vertical="center"/>
    </xf>
    <xf numFmtId="0" fontId="27" fillId="24" borderId="13" xfId="0" applyFont="1" applyFill="1" applyBorder="1" applyAlignment="1">
      <alignment horizontal="center" vertical="center"/>
    </xf>
    <xf numFmtId="0" fontId="26" fillId="27" borderId="10" xfId="0"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6"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vertical="center" wrapText="1"/>
    </xf>
    <xf numFmtId="0" fontId="28" fillId="0" borderId="18" xfId="0" applyFont="1" applyBorder="1" applyAlignment="1">
      <alignment horizontal="center" vertical="center" wrapText="1"/>
    </xf>
    <xf numFmtId="0" fontId="28" fillId="0" borderId="19" xfId="0" applyFont="1" applyBorder="1" applyAlignment="1">
      <alignment vertical="center" wrapText="1"/>
    </xf>
    <xf numFmtId="0" fontId="28" fillId="0" borderId="20" xfId="0" applyFont="1" applyBorder="1" applyAlignment="1">
      <alignment horizontal="center" vertical="center" wrapText="1"/>
    </xf>
    <xf numFmtId="0" fontId="28" fillId="0" borderId="21" xfId="0" applyFont="1" applyBorder="1" applyAlignment="1">
      <alignment vertical="center" wrapText="1"/>
    </xf>
    <xf numFmtId="44" fontId="25" fillId="26" borderId="10" xfId="0" applyNumberFormat="1" applyFont="1" applyFill="1" applyBorder="1" applyAlignment="1">
      <alignment horizontal="center" vertical="center"/>
    </xf>
    <xf numFmtId="44" fontId="24" fillId="26" borderId="10" xfId="0" applyNumberFormat="1" applyFont="1" applyFill="1" applyBorder="1" applyAlignment="1">
      <alignment horizontal="center" vertical="center"/>
    </xf>
    <xf numFmtId="0" fontId="25" fillId="26" borderId="10" xfId="0" applyFont="1" applyFill="1" applyBorder="1" applyAlignment="1">
      <alignment horizontal="center" vertical="center" wrapText="1"/>
    </xf>
    <xf numFmtId="0" fontId="25" fillId="26" borderId="10" xfId="0" applyFont="1" applyFill="1" applyBorder="1" applyAlignment="1">
      <alignment horizontal="center" vertical="center"/>
    </xf>
    <xf numFmtId="44" fontId="25" fillId="26" borderId="15" xfId="0" applyNumberFormat="1" applyFont="1" applyFill="1" applyBorder="1" applyAlignment="1">
      <alignment horizontal="center" vertical="center"/>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9" fontId="24" fillId="26" borderId="10" xfId="0" applyNumberFormat="1" applyFont="1" applyFill="1" applyBorder="1" applyAlignment="1">
      <alignment horizontal="center" vertical="center"/>
    </xf>
    <xf numFmtId="0" fontId="31" fillId="0" borderId="20" xfId="0" applyFont="1" applyBorder="1" applyAlignment="1">
      <alignment horizontal="center" vertical="center" wrapText="1"/>
    </xf>
    <xf numFmtId="0" fontId="31" fillId="0" borderId="21" xfId="0" applyFont="1" applyBorder="1" applyAlignment="1">
      <alignment vertical="center" wrapText="1"/>
    </xf>
    <xf numFmtId="0" fontId="25" fillId="0" borderId="0" xfId="0" applyFont="1" applyAlignment="1">
      <alignment horizontal="center" vertical="center"/>
    </xf>
    <xf numFmtId="165" fontId="23" fillId="0" borderId="10" xfId="0" applyNumberFormat="1" applyFont="1" applyBorder="1" applyAlignment="1">
      <alignment horizontal="center" vertical="center"/>
    </xf>
    <xf numFmtId="0" fontId="26" fillId="25" borderId="11" xfId="0" applyFont="1" applyFill="1" applyBorder="1" applyAlignment="1">
      <alignment horizontal="center"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6" fillId="25" borderId="13"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21" xfId="0" applyFont="1" applyBorder="1" applyAlignment="1">
      <alignment horizontal="center" vertical="center" wrapText="1"/>
    </xf>
    <xf numFmtId="0" fontId="26" fillId="25" borderId="14"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wrapText="1"/>
    </xf>
    <xf numFmtId="44" fontId="27" fillId="28" borderId="10" xfId="0" applyNumberFormat="1" applyFont="1" applyFill="1" applyBorder="1" applyAlignment="1">
      <alignment horizontal="center" vertical="center"/>
    </xf>
    <xf numFmtId="0" fontId="28" fillId="0" borderId="24" xfId="0" applyFont="1" applyBorder="1" applyAlignment="1">
      <alignment horizontal="center" vertical="center" wrapText="1"/>
    </xf>
    <xf numFmtId="0" fontId="28" fillId="0" borderId="25" xfId="0" applyFont="1" applyBorder="1" applyAlignment="1">
      <alignment vertical="center" wrapText="1"/>
    </xf>
    <xf numFmtId="0" fontId="25" fillId="0" borderId="14" xfId="0" applyFont="1" applyBorder="1" applyAlignment="1">
      <alignment horizontal="center" vertical="center" wrapText="1"/>
    </xf>
    <xf numFmtId="44" fontId="27" fillId="28" borderId="30" xfId="0" applyNumberFormat="1" applyFont="1" applyFill="1" applyBorder="1" applyAlignment="1">
      <alignment horizontal="center" vertical="center"/>
    </xf>
    <xf numFmtId="166" fontId="25" fillId="27" borderId="15" xfId="0" applyNumberFormat="1" applyFont="1" applyFill="1" applyBorder="1" applyAlignment="1">
      <alignment horizontal="center" vertical="center"/>
    </xf>
    <xf numFmtId="0" fontId="25" fillId="0" borderId="0" xfId="0" applyFont="1" applyAlignment="1">
      <alignment vertical="center"/>
    </xf>
    <xf numFmtId="0" fontId="25" fillId="26" borderId="14" xfId="0" applyFont="1" applyFill="1" applyBorder="1" applyAlignment="1">
      <alignment horizontal="center" vertical="center" wrapText="1"/>
    </xf>
    <xf numFmtId="44" fontId="25" fillId="26" borderId="14" xfId="0" applyNumberFormat="1" applyFont="1" applyFill="1" applyBorder="1" applyAlignment="1">
      <alignment horizontal="center" vertical="center"/>
    </xf>
    <xf numFmtId="0" fontId="30" fillId="0" borderId="24" xfId="0" applyFont="1" applyBorder="1" applyAlignment="1">
      <alignment horizontal="center" vertical="center" wrapText="1"/>
    </xf>
    <xf numFmtId="10" fontId="24" fillId="0" borderId="10" xfId="0" applyNumberFormat="1" applyFont="1" applyFill="1" applyBorder="1" applyAlignment="1">
      <alignment horizontal="center" vertical="center"/>
    </xf>
    <xf numFmtId="0" fontId="25" fillId="26" borderId="15" xfId="0" applyFont="1" applyFill="1" applyBorder="1" applyAlignment="1">
      <alignment horizontal="center" vertical="center" wrapText="1"/>
    </xf>
    <xf numFmtId="0" fontId="25" fillId="26" borderId="26" xfId="0" applyFont="1" applyFill="1" applyBorder="1" applyAlignment="1">
      <alignment horizontal="center" vertical="center" wrapText="1"/>
    </xf>
    <xf numFmtId="167" fontId="0" fillId="0" borderId="34" xfId="0" applyNumberFormat="1" applyBorder="1" applyAlignment="1">
      <alignment horizontal="center" vertical="center" wrapText="1"/>
    </xf>
    <xf numFmtId="167" fontId="0" fillId="0" borderId="10" xfId="0" applyNumberFormat="1" applyBorder="1" applyAlignment="1">
      <alignment horizontal="center" vertical="center" wrapText="1"/>
    </xf>
    <xf numFmtId="167" fontId="0" fillId="0" borderId="35" xfId="0" applyNumberFormat="1" applyBorder="1" applyAlignment="1">
      <alignment horizontal="center" vertical="center" wrapText="1"/>
    </xf>
    <xf numFmtId="167" fontId="0" fillId="0" borderId="14" xfId="0" applyNumberFormat="1" applyBorder="1" applyAlignment="1">
      <alignment horizontal="center" vertical="center" wrapText="1"/>
    </xf>
    <xf numFmtId="44" fontId="27" fillId="28" borderId="39" xfId="0" applyNumberFormat="1" applyFont="1" applyFill="1" applyBorder="1" applyAlignment="1">
      <alignment horizontal="center" vertical="center"/>
    </xf>
    <xf numFmtId="0" fontId="28" fillId="0" borderId="10" xfId="0" applyFont="1" applyBorder="1" applyAlignment="1">
      <alignment vertical="center" wrapText="1"/>
    </xf>
    <xf numFmtId="0" fontId="30" fillId="0" borderId="10" xfId="0" applyFont="1" applyBorder="1" applyAlignment="1">
      <alignment horizontal="center" vertical="center" wrapText="1"/>
    </xf>
    <xf numFmtId="0" fontId="33" fillId="0" borderId="21" xfId="0" applyFont="1" applyBorder="1" applyAlignment="1">
      <alignment vertical="center" wrapText="1"/>
    </xf>
    <xf numFmtId="0" fontId="34" fillId="0" borderId="10" xfId="0" applyFont="1" applyBorder="1" applyAlignment="1">
      <alignment horizontal="center" vertical="center" wrapText="1"/>
    </xf>
    <xf numFmtId="0" fontId="33" fillId="0" borderId="20" xfId="0" applyFont="1" applyBorder="1" applyAlignment="1">
      <alignment horizontal="center" vertical="center" wrapText="1"/>
    </xf>
    <xf numFmtId="0" fontId="34" fillId="26" borderId="10" xfId="0" applyFont="1" applyFill="1" applyBorder="1" applyAlignment="1">
      <alignment horizontal="center" vertical="center" wrapText="1"/>
    </xf>
    <xf numFmtId="167" fontId="35" fillId="0" borderId="34" xfId="0" applyNumberFormat="1" applyFont="1" applyBorder="1" applyAlignment="1">
      <alignment horizontal="center" vertical="center" wrapText="1"/>
    </xf>
    <xf numFmtId="167" fontId="35" fillId="0" borderId="10" xfId="0" applyNumberFormat="1" applyFont="1" applyBorder="1" applyAlignment="1">
      <alignment horizontal="center" vertical="center" wrapText="1"/>
    </xf>
    <xf numFmtId="44" fontId="34" fillId="26" borderId="10" xfId="0" applyNumberFormat="1" applyFont="1" applyFill="1" applyBorder="1" applyAlignment="1">
      <alignment horizontal="center" vertical="center"/>
    </xf>
    <xf numFmtId="0" fontId="24" fillId="0" borderId="14" xfId="0" applyFont="1" applyBorder="1" applyAlignment="1">
      <alignment horizontal="center" vertical="center"/>
    </xf>
    <xf numFmtId="0" fontId="27" fillId="0" borderId="40" xfId="0" applyFont="1" applyBorder="1" applyAlignment="1">
      <alignment horizontal="center" vertical="center"/>
    </xf>
    <xf numFmtId="0" fontId="24" fillId="0" borderId="15" xfId="0" applyFont="1" applyBorder="1" applyAlignment="1">
      <alignment horizontal="center" vertical="center"/>
    </xf>
    <xf numFmtId="0" fontId="23" fillId="24" borderId="11" xfId="0" applyFont="1" applyFill="1" applyBorder="1" applyAlignment="1">
      <alignment horizontal="right" vertical="center" wrapText="1"/>
    </xf>
    <xf numFmtId="0" fontId="23" fillId="24" borderId="12" xfId="0" applyFont="1" applyFill="1" applyBorder="1" applyAlignment="1">
      <alignment horizontal="right" vertical="center" wrapText="1"/>
    </xf>
    <xf numFmtId="0" fontId="23" fillId="24" borderId="13" xfId="0" applyFont="1" applyFill="1" applyBorder="1" applyAlignment="1">
      <alignment horizontal="right" vertical="center" wrapText="1"/>
    </xf>
    <xf numFmtId="0" fontId="21"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5" fillId="0" borderId="0" xfId="0" applyFont="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165" fontId="22" fillId="0" borderId="0" xfId="0" applyNumberFormat="1" applyFont="1" applyAlignment="1">
      <alignment horizontal="center" vertical="center"/>
    </xf>
  </cellXfs>
  <cellStyles count="44">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Moeda" xfId="43" builtinId="4"/>
    <cellStyle name="Neutro" xfId="31" builtinId="28" customBuiltin="1"/>
    <cellStyle name="Normal" xfId="0" builtinId="0"/>
    <cellStyle name="Nota" xfId="32" builtinId="10" customBuiltin="1"/>
    <cellStyle name="Ruim" xfId="30" builtinId="27" customBuiltin="1"/>
    <cellStyle name="Saída" xfId="33" builtinId="21" customBuiltin="1"/>
    <cellStyle name="Texto de Aviso" xfId="34" builtinId="11" customBuiltin="1"/>
    <cellStyle name="Texto Explicativo" xfId="35" builtinId="53" customBuiltin="1"/>
    <cellStyle name="Título 1" xfId="36" builtinId="16" customBuiltin="1"/>
    <cellStyle name="Título 1 1" xfId="37" xr:uid="{00000000-0005-0000-0000-000026000000}"/>
    <cellStyle name="Título 1 1 1" xfId="38" xr:uid="{00000000-0005-0000-0000-000027000000}"/>
    <cellStyle name="Título 2" xfId="39" builtinId="17" customBuiltin="1"/>
    <cellStyle name="Título 3" xfId="40" builtinId="18" customBuiltin="1"/>
    <cellStyle name="Título 4" xfId="41" builtinId="19" customBuiltin="1"/>
    <cellStyle name="Total" xfId="4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showGridLines="0" zoomScale="130" zoomScaleNormal="130" workbookViewId="0">
      <pane ySplit="2" topLeftCell="A3" activePane="bottomLeft" state="frozen"/>
      <selection pane="bottomLeft" activeCell="M7" sqref="M7"/>
    </sheetView>
  </sheetViews>
  <sheetFormatPr defaultRowHeight="12.75" x14ac:dyDescent="0.2"/>
  <cols>
    <col min="1" max="1" width="8.85546875" style="3" customWidth="1"/>
    <col min="2" max="2" width="4.7109375" style="3" bestFit="1" customWidth="1"/>
    <col min="3" max="3" width="11.85546875" style="3" customWidth="1"/>
    <col min="4" max="4" width="34.140625" style="3" customWidth="1"/>
    <col min="5" max="5" width="10.140625" style="3" customWidth="1"/>
    <col min="6" max="11" width="11.28515625" style="3" customWidth="1"/>
    <col min="12" max="12" width="9.140625" style="3"/>
    <col min="13" max="13" width="10" style="3" bestFit="1" customWidth="1"/>
    <col min="14" max="16384" width="9.140625" style="3"/>
  </cols>
  <sheetData>
    <row r="1" spans="1:14" ht="27.75" customHeight="1" x14ac:dyDescent="0.2">
      <c r="A1" s="2"/>
      <c r="B1" s="2"/>
      <c r="C1" s="2"/>
      <c r="D1" s="2"/>
      <c r="E1" s="2"/>
      <c r="F1" s="90" t="s">
        <v>8</v>
      </c>
      <c r="G1" s="90"/>
      <c r="H1" s="90"/>
      <c r="I1" s="90"/>
    </row>
    <row r="2" spans="1:14" ht="39" thickBot="1" x14ac:dyDescent="0.25">
      <c r="A2" s="7"/>
      <c r="B2" s="8" t="s">
        <v>12</v>
      </c>
      <c r="C2" s="8" t="s">
        <v>0</v>
      </c>
      <c r="D2" s="8" t="s">
        <v>9</v>
      </c>
      <c r="E2" s="8" t="s">
        <v>31</v>
      </c>
      <c r="F2" s="8" t="s">
        <v>1</v>
      </c>
      <c r="G2" s="8" t="s">
        <v>2</v>
      </c>
      <c r="H2" s="8" t="s">
        <v>3</v>
      </c>
      <c r="I2" s="8" t="s">
        <v>13</v>
      </c>
      <c r="J2" s="8" t="s">
        <v>96</v>
      </c>
      <c r="K2" s="8" t="s">
        <v>97</v>
      </c>
    </row>
    <row r="3" spans="1:14" ht="45.75" thickBot="1" x14ac:dyDescent="0.25">
      <c r="A3" s="9"/>
      <c r="B3" s="4">
        <v>1</v>
      </c>
      <c r="C3" s="27" t="s">
        <v>20</v>
      </c>
      <c r="D3" s="28" t="s">
        <v>21</v>
      </c>
      <c r="E3" s="27">
        <v>2</v>
      </c>
      <c r="F3" s="5">
        <v>146</v>
      </c>
      <c r="G3" s="5">
        <v>146.27000000000001</v>
      </c>
      <c r="H3" s="5">
        <v>114.9</v>
      </c>
      <c r="I3" s="6">
        <f t="shared" ref="I3:I9" si="0">MIN(F3:H3)</f>
        <v>114.9</v>
      </c>
      <c r="J3" s="6">
        <f>I3*E3</f>
        <v>229.8</v>
      </c>
      <c r="K3" s="10">
        <f>J3/12</f>
        <v>19.149999999999999</v>
      </c>
      <c r="M3" s="105"/>
    </row>
    <row r="4" spans="1:14" ht="45.75" thickBot="1" x14ac:dyDescent="0.25">
      <c r="A4" s="9"/>
      <c r="B4" s="4">
        <v>2</v>
      </c>
      <c r="C4" s="29" t="s">
        <v>10</v>
      </c>
      <c r="D4" s="30" t="s">
        <v>21</v>
      </c>
      <c r="E4" s="29">
        <v>2</v>
      </c>
      <c r="F4" s="5">
        <v>158.63999999999999</v>
      </c>
      <c r="G4" s="5">
        <v>199.99</v>
      </c>
      <c r="H4" s="5">
        <v>249.9</v>
      </c>
      <c r="I4" s="6">
        <f t="shared" si="0"/>
        <v>158.63999999999999</v>
      </c>
      <c r="J4" s="6">
        <f t="shared" ref="J4:J9" si="1">I4*E4</f>
        <v>317.27999999999997</v>
      </c>
      <c r="K4" s="10">
        <f t="shared" ref="K4:K9" si="2">J4/12</f>
        <v>26.44</v>
      </c>
    </row>
    <row r="5" spans="1:14" ht="30.75" thickBot="1" x14ac:dyDescent="0.25">
      <c r="A5" s="9"/>
      <c r="B5" s="4">
        <v>3</v>
      </c>
      <c r="C5" s="29" t="s">
        <v>11</v>
      </c>
      <c r="D5" s="30" t="s">
        <v>22</v>
      </c>
      <c r="E5" s="29">
        <v>1</v>
      </c>
      <c r="F5" s="5">
        <v>49.96</v>
      </c>
      <c r="G5" s="5">
        <v>49.9</v>
      </c>
      <c r="H5" s="5">
        <v>38.590000000000003</v>
      </c>
      <c r="I5" s="6">
        <f t="shared" si="0"/>
        <v>38.590000000000003</v>
      </c>
      <c r="J5" s="6">
        <f t="shared" si="1"/>
        <v>38.590000000000003</v>
      </c>
      <c r="K5" s="10">
        <f t="shared" si="2"/>
        <v>3.22</v>
      </c>
    </row>
    <row r="6" spans="1:14" ht="45.75" thickBot="1" x14ac:dyDescent="0.25">
      <c r="A6" s="9"/>
      <c r="B6" s="4">
        <v>4</v>
      </c>
      <c r="C6" s="29" t="s">
        <v>23</v>
      </c>
      <c r="D6" s="30" t="s">
        <v>24</v>
      </c>
      <c r="E6" s="29">
        <v>4</v>
      </c>
      <c r="F6" s="5">
        <v>29.9</v>
      </c>
      <c r="G6" s="5">
        <v>29.9</v>
      </c>
      <c r="H6" s="5">
        <v>39.9</v>
      </c>
      <c r="I6" s="6">
        <f t="shared" si="0"/>
        <v>29.9</v>
      </c>
      <c r="J6" s="6">
        <f t="shared" si="1"/>
        <v>119.6</v>
      </c>
      <c r="K6" s="10">
        <f t="shared" si="2"/>
        <v>9.9700000000000006</v>
      </c>
      <c r="N6" s="105"/>
    </row>
    <row r="7" spans="1:14" ht="180.75" thickBot="1" x14ac:dyDescent="0.25">
      <c r="A7" s="9"/>
      <c r="B7" s="4">
        <v>5</v>
      </c>
      <c r="C7" s="29" t="s">
        <v>25</v>
      </c>
      <c r="D7" s="30" t="s">
        <v>26</v>
      </c>
      <c r="E7" s="29">
        <v>1</v>
      </c>
      <c r="F7" s="5">
        <v>219.9</v>
      </c>
      <c r="G7" s="5">
        <v>229.9</v>
      </c>
      <c r="H7" s="5">
        <v>229.99</v>
      </c>
      <c r="I7" s="6">
        <f t="shared" si="0"/>
        <v>219.9</v>
      </c>
      <c r="J7" s="6">
        <f t="shared" si="1"/>
        <v>219.9</v>
      </c>
      <c r="K7" s="10">
        <f t="shared" si="2"/>
        <v>18.329999999999998</v>
      </c>
    </row>
    <row r="8" spans="1:14" ht="30.75" thickBot="1" x14ac:dyDescent="0.25">
      <c r="A8" s="9"/>
      <c r="B8" s="4">
        <v>6</v>
      </c>
      <c r="C8" s="29" t="s">
        <v>27</v>
      </c>
      <c r="D8" s="30" t="s">
        <v>28</v>
      </c>
      <c r="E8" s="29">
        <v>4</v>
      </c>
      <c r="F8" s="5">
        <v>19.899999999999999</v>
      </c>
      <c r="G8" s="5">
        <v>17.899999999999999</v>
      </c>
      <c r="H8" s="5">
        <v>19.899999999999999</v>
      </c>
      <c r="I8" s="6">
        <f t="shared" si="0"/>
        <v>17.899999999999999</v>
      </c>
      <c r="J8" s="6">
        <f t="shared" si="1"/>
        <v>71.599999999999994</v>
      </c>
      <c r="K8" s="10">
        <f t="shared" si="2"/>
        <v>5.97</v>
      </c>
    </row>
    <row r="9" spans="1:14" ht="75.75" thickBot="1" x14ac:dyDescent="0.25">
      <c r="A9" s="9"/>
      <c r="B9" s="4">
        <v>7</v>
      </c>
      <c r="C9" s="29" t="s">
        <v>29</v>
      </c>
      <c r="D9" s="30" t="s">
        <v>30</v>
      </c>
      <c r="E9" s="29">
        <v>1</v>
      </c>
      <c r="F9" s="5">
        <v>122.4</v>
      </c>
      <c r="G9" s="5">
        <v>132.22</v>
      </c>
      <c r="H9" s="5">
        <v>112.93</v>
      </c>
      <c r="I9" s="6">
        <f t="shared" si="0"/>
        <v>112.93</v>
      </c>
      <c r="J9" s="6">
        <f t="shared" si="1"/>
        <v>112.93</v>
      </c>
      <c r="K9" s="10">
        <f t="shared" si="2"/>
        <v>9.41</v>
      </c>
    </row>
    <row r="10" spans="1:14" x14ac:dyDescent="0.2">
      <c r="A10" s="9"/>
      <c r="B10" s="87" t="s">
        <v>102</v>
      </c>
      <c r="C10" s="88"/>
      <c r="D10" s="88"/>
      <c r="E10" s="88"/>
      <c r="F10" s="88"/>
      <c r="G10" s="88"/>
      <c r="H10" s="88"/>
      <c r="I10" s="88"/>
      <c r="J10" s="89"/>
      <c r="K10" s="46">
        <f>SUM(K3:K9)</f>
        <v>92.49</v>
      </c>
    </row>
    <row r="17" ht="12.75" customHeight="1" x14ac:dyDescent="0.2"/>
    <row r="26" ht="12.75" customHeight="1" x14ac:dyDescent="0.2"/>
  </sheetData>
  <mergeCells count="2">
    <mergeCell ref="B10:J10"/>
    <mergeCell ref="F1:I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
  <sheetViews>
    <sheetView showGridLines="0" workbookViewId="0">
      <selection activeCell="N18" sqref="N18"/>
    </sheetView>
  </sheetViews>
  <sheetFormatPr defaultRowHeight="12.75" x14ac:dyDescent="0.2"/>
  <cols>
    <col min="1" max="1" width="9.28515625" style="11" bestFit="1" customWidth="1"/>
    <col min="2" max="2" width="51.7109375" style="12" customWidth="1"/>
    <col min="3" max="3" width="8.28515625" style="12" bestFit="1" customWidth="1"/>
    <col min="4" max="4" width="11.28515625" style="12" bestFit="1" customWidth="1"/>
    <col min="5" max="5" width="13.28515625" style="12" customWidth="1"/>
    <col min="6" max="8" width="14.7109375" style="16" customWidth="1"/>
    <col min="9" max="9" width="12.5703125" style="12" bestFit="1" customWidth="1"/>
    <col min="10" max="10" width="12.140625" style="12" bestFit="1" customWidth="1"/>
    <col min="12" max="13" width="9.140625" style="12"/>
    <col min="14" max="14" width="21.28515625" style="12" customWidth="1"/>
    <col min="15" max="16384" width="9.140625" style="12"/>
  </cols>
  <sheetData>
    <row r="1" spans="1:14" x14ac:dyDescent="0.2">
      <c r="F1" s="91" t="s">
        <v>7</v>
      </c>
      <c r="G1" s="91"/>
      <c r="H1" s="91"/>
    </row>
    <row r="2" spans="1:14" ht="39" thickBot="1" x14ac:dyDescent="0.25">
      <c r="A2" s="13" t="s">
        <v>0</v>
      </c>
      <c r="B2" s="13" t="s">
        <v>5</v>
      </c>
      <c r="C2" s="13" t="s">
        <v>6</v>
      </c>
      <c r="D2" s="13" t="s">
        <v>16</v>
      </c>
      <c r="E2" s="13" t="s">
        <v>98</v>
      </c>
      <c r="F2" s="13" t="s">
        <v>1</v>
      </c>
      <c r="G2" s="13" t="s">
        <v>2</v>
      </c>
      <c r="H2" s="13" t="s">
        <v>3</v>
      </c>
      <c r="I2" s="14" t="s">
        <v>17</v>
      </c>
      <c r="J2" s="14" t="s">
        <v>18</v>
      </c>
    </row>
    <row r="3" spans="1:14" ht="15.75" thickBot="1" x14ac:dyDescent="0.25">
      <c r="A3" s="31">
        <v>1</v>
      </c>
      <c r="B3" s="32" t="s">
        <v>32</v>
      </c>
      <c r="C3" s="15" t="s">
        <v>47</v>
      </c>
      <c r="D3" s="31">
        <v>1</v>
      </c>
      <c r="E3" s="37">
        <v>60</v>
      </c>
      <c r="F3" s="70">
        <v>35.270000000000003</v>
      </c>
      <c r="G3" s="71">
        <v>76.5</v>
      </c>
      <c r="H3" s="71">
        <v>99.9</v>
      </c>
      <c r="I3" s="35">
        <f t="shared" ref="I3:I17" si="0">MIN(F3:H3)</f>
        <v>35.270000000000003</v>
      </c>
      <c r="J3" s="35">
        <f>D3*I3/E3</f>
        <v>0.59</v>
      </c>
      <c r="N3" s="22"/>
    </row>
    <row r="4" spans="1:14" ht="15.75" thickBot="1" x14ac:dyDescent="0.25">
      <c r="A4" s="33">
        <v>2</v>
      </c>
      <c r="B4" s="34" t="s">
        <v>33</v>
      </c>
      <c r="C4" s="15" t="s">
        <v>47</v>
      </c>
      <c r="D4" s="33">
        <v>1</v>
      </c>
      <c r="E4" s="38">
        <v>60</v>
      </c>
      <c r="F4" s="70">
        <v>49.9</v>
      </c>
      <c r="G4" s="71">
        <v>44.83</v>
      </c>
      <c r="H4" s="71">
        <v>46.94</v>
      </c>
      <c r="I4" s="35">
        <f t="shared" si="0"/>
        <v>44.83</v>
      </c>
      <c r="J4" s="36">
        <f>I4*D4/E4</f>
        <v>0.75</v>
      </c>
    </row>
    <row r="5" spans="1:14" ht="15.75" thickBot="1" x14ac:dyDescent="0.25">
      <c r="A5" s="33">
        <v>3</v>
      </c>
      <c r="B5" s="34" t="s">
        <v>34</v>
      </c>
      <c r="C5" s="15" t="s">
        <v>47</v>
      </c>
      <c r="D5" s="33">
        <v>1</v>
      </c>
      <c r="E5" s="37">
        <v>60</v>
      </c>
      <c r="F5" s="70">
        <v>21.9</v>
      </c>
      <c r="G5" s="71">
        <v>21.83</v>
      </c>
      <c r="H5" s="71">
        <v>27.5</v>
      </c>
      <c r="I5" s="35">
        <f t="shared" si="0"/>
        <v>21.83</v>
      </c>
      <c r="J5" s="35">
        <f>D5*I5/E5</f>
        <v>0.36</v>
      </c>
    </row>
    <row r="6" spans="1:14" ht="15.75" thickBot="1" x14ac:dyDescent="0.25">
      <c r="A6" s="33">
        <v>4</v>
      </c>
      <c r="B6" s="34" t="s">
        <v>35</v>
      </c>
      <c r="C6" s="15" t="s">
        <v>47</v>
      </c>
      <c r="D6" s="33">
        <v>4</v>
      </c>
      <c r="E6" s="38">
        <v>60</v>
      </c>
      <c r="F6" s="70">
        <v>9.9</v>
      </c>
      <c r="G6" s="71">
        <v>9.49</v>
      </c>
      <c r="H6" s="71">
        <v>10.78</v>
      </c>
      <c r="I6" s="35">
        <f t="shared" si="0"/>
        <v>9.49</v>
      </c>
      <c r="J6" s="35">
        <f>D6*I6/E6</f>
        <v>0.63</v>
      </c>
    </row>
    <row r="7" spans="1:14" ht="15.75" thickBot="1" x14ac:dyDescent="0.25">
      <c r="A7" s="33">
        <v>5</v>
      </c>
      <c r="B7" s="34" t="s">
        <v>36</v>
      </c>
      <c r="C7" s="15" t="s">
        <v>47</v>
      </c>
      <c r="D7" s="33">
        <v>1</v>
      </c>
      <c r="E7" s="37">
        <v>60</v>
      </c>
      <c r="F7" s="70">
        <v>11.38</v>
      </c>
      <c r="G7" s="71">
        <v>7.92</v>
      </c>
      <c r="H7" s="71">
        <v>7.12</v>
      </c>
      <c r="I7" s="35">
        <f t="shared" si="0"/>
        <v>7.12</v>
      </c>
      <c r="J7" s="35">
        <f>D7*I7/E7</f>
        <v>0.12</v>
      </c>
    </row>
    <row r="8" spans="1:14" ht="15.75" thickBot="1" x14ac:dyDescent="0.25">
      <c r="A8" s="33">
        <v>6</v>
      </c>
      <c r="B8" s="34" t="s">
        <v>37</v>
      </c>
      <c r="C8" s="15" t="s">
        <v>47</v>
      </c>
      <c r="D8" s="33">
        <v>1</v>
      </c>
      <c r="E8" s="38">
        <v>60</v>
      </c>
      <c r="F8" s="70">
        <v>12.9</v>
      </c>
      <c r="G8" s="71">
        <v>20.86</v>
      </c>
      <c r="H8" s="71">
        <v>12.31</v>
      </c>
      <c r="I8" s="35">
        <f t="shared" si="0"/>
        <v>12.31</v>
      </c>
      <c r="J8" s="35">
        <f>D8*I8/E8</f>
        <v>0.21</v>
      </c>
    </row>
    <row r="9" spans="1:14" ht="15.75" thickBot="1" x14ac:dyDescent="0.25">
      <c r="A9" s="33">
        <v>7</v>
      </c>
      <c r="B9" s="34" t="s">
        <v>38</v>
      </c>
      <c r="C9" s="15" t="s">
        <v>47</v>
      </c>
      <c r="D9" s="33">
        <v>1</v>
      </c>
      <c r="E9" s="37">
        <v>60</v>
      </c>
      <c r="F9" s="70">
        <v>12.9</v>
      </c>
      <c r="G9" s="71">
        <v>10.039999999999999</v>
      </c>
      <c r="H9" s="71">
        <v>13.9</v>
      </c>
      <c r="I9" s="35">
        <f t="shared" si="0"/>
        <v>10.039999999999999</v>
      </c>
      <c r="J9" s="36">
        <f>I9*D9/E9</f>
        <v>0.17</v>
      </c>
    </row>
    <row r="10" spans="1:14" ht="15.75" thickBot="1" x14ac:dyDescent="0.25">
      <c r="A10" s="33">
        <v>8</v>
      </c>
      <c r="B10" s="34" t="s">
        <v>39</v>
      </c>
      <c r="C10" s="15" t="s">
        <v>47</v>
      </c>
      <c r="D10" s="33">
        <v>1</v>
      </c>
      <c r="E10" s="38">
        <v>60</v>
      </c>
      <c r="F10" s="70">
        <v>69.86</v>
      </c>
      <c r="G10" s="71">
        <v>104.9</v>
      </c>
      <c r="H10" s="71">
        <v>67.900000000000006</v>
      </c>
      <c r="I10" s="35">
        <f t="shared" si="0"/>
        <v>67.900000000000006</v>
      </c>
      <c r="J10" s="36">
        <f>I10*D10/E10</f>
        <v>1.1299999999999999</v>
      </c>
    </row>
    <row r="11" spans="1:14" ht="15.75" thickBot="1" x14ac:dyDescent="0.25">
      <c r="A11" s="33">
        <v>9</v>
      </c>
      <c r="B11" s="34" t="s">
        <v>40</v>
      </c>
      <c r="C11" s="15" t="s">
        <v>47</v>
      </c>
      <c r="D11" s="33">
        <v>1</v>
      </c>
      <c r="E11" s="37">
        <v>60</v>
      </c>
      <c r="F11" s="70">
        <v>2.9</v>
      </c>
      <c r="G11" s="71">
        <v>11.9</v>
      </c>
      <c r="H11" s="71">
        <v>7.9</v>
      </c>
      <c r="I11" s="35">
        <f t="shared" si="0"/>
        <v>2.9</v>
      </c>
      <c r="J11" s="36">
        <f>I11*D11/E11</f>
        <v>0.05</v>
      </c>
    </row>
    <row r="12" spans="1:14" ht="15.75" thickBot="1" x14ac:dyDescent="0.25">
      <c r="A12" s="33">
        <v>10</v>
      </c>
      <c r="B12" s="34" t="s">
        <v>41</v>
      </c>
      <c r="C12" s="15" t="s">
        <v>47</v>
      </c>
      <c r="D12" s="33">
        <v>1</v>
      </c>
      <c r="E12" s="38">
        <v>60</v>
      </c>
      <c r="F12" s="70">
        <v>17.899999999999999</v>
      </c>
      <c r="G12" s="71">
        <v>20.9</v>
      </c>
      <c r="H12" s="71">
        <v>25.9</v>
      </c>
      <c r="I12" s="35">
        <f t="shared" si="0"/>
        <v>17.899999999999999</v>
      </c>
      <c r="J12" s="35">
        <f>D12*I12/E12</f>
        <v>0.3</v>
      </c>
    </row>
    <row r="13" spans="1:14" ht="15.75" thickBot="1" x14ac:dyDescent="0.25">
      <c r="A13" s="33">
        <v>11</v>
      </c>
      <c r="B13" s="34" t="s">
        <v>42</v>
      </c>
      <c r="C13" s="15" t="s">
        <v>47</v>
      </c>
      <c r="D13" s="33">
        <v>1</v>
      </c>
      <c r="E13" s="37">
        <v>60</v>
      </c>
      <c r="F13" s="70">
        <v>199.9</v>
      </c>
      <c r="G13" s="71">
        <v>111.15</v>
      </c>
      <c r="H13" s="71">
        <v>100.61</v>
      </c>
      <c r="I13" s="35">
        <f t="shared" si="0"/>
        <v>100.61</v>
      </c>
      <c r="J13" s="35">
        <f>D13*I13/E13</f>
        <v>1.68</v>
      </c>
    </row>
    <row r="14" spans="1:14" ht="15.75" thickBot="1" x14ac:dyDescent="0.25">
      <c r="A14" s="33">
        <v>12</v>
      </c>
      <c r="B14" s="34" t="s">
        <v>43</v>
      </c>
      <c r="C14" s="15" t="s">
        <v>47</v>
      </c>
      <c r="D14" s="33">
        <v>1</v>
      </c>
      <c r="E14" s="38">
        <v>60</v>
      </c>
      <c r="F14" s="70">
        <v>110</v>
      </c>
      <c r="G14" s="71">
        <v>52.99</v>
      </c>
      <c r="H14" s="71">
        <v>67.7</v>
      </c>
      <c r="I14" s="35">
        <f t="shared" si="0"/>
        <v>52.99</v>
      </c>
      <c r="J14" s="36">
        <f>I14*D14/E14</f>
        <v>0.88</v>
      </c>
    </row>
    <row r="15" spans="1:14" ht="15.75" thickBot="1" x14ac:dyDescent="0.25">
      <c r="A15" s="33">
        <v>13</v>
      </c>
      <c r="B15" s="34" t="s">
        <v>44</v>
      </c>
      <c r="C15" s="15" t="s">
        <v>47</v>
      </c>
      <c r="D15" s="33">
        <v>1</v>
      </c>
      <c r="E15" s="37">
        <v>60</v>
      </c>
      <c r="F15" s="70">
        <v>64.900000000000006</v>
      </c>
      <c r="G15" s="71">
        <v>33.69</v>
      </c>
      <c r="H15" s="71">
        <v>70.209999999999994</v>
      </c>
      <c r="I15" s="35">
        <f t="shared" si="0"/>
        <v>33.69</v>
      </c>
      <c r="J15" s="35">
        <f>D15*I15/E15</f>
        <v>0.56000000000000005</v>
      </c>
    </row>
    <row r="16" spans="1:14" ht="15.75" thickBot="1" x14ac:dyDescent="0.25">
      <c r="A16" s="33">
        <v>14</v>
      </c>
      <c r="B16" s="34" t="s">
        <v>45</v>
      </c>
      <c r="C16" s="15" t="s">
        <v>47</v>
      </c>
      <c r="D16" s="33">
        <v>1</v>
      </c>
      <c r="E16" s="38">
        <v>60</v>
      </c>
      <c r="F16" s="70">
        <v>58.06</v>
      </c>
      <c r="G16" s="71">
        <v>49.9</v>
      </c>
      <c r="H16" s="71">
        <v>75.760000000000005</v>
      </c>
      <c r="I16" s="35">
        <f t="shared" si="0"/>
        <v>49.9</v>
      </c>
      <c r="J16" s="35">
        <f>D16*I16/E16</f>
        <v>0.83</v>
      </c>
    </row>
    <row r="17" spans="1:16" ht="30.75" thickBot="1" x14ac:dyDescent="0.25">
      <c r="A17" s="58">
        <v>15</v>
      </c>
      <c r="B17" s="59" t="s">
        <v>46</v>
      </c>
      <c r="C17" s="60" t="s">
        <v>47</v>
      </c>
      <c r="D17" s="58">
        <v>1</v>
      </c>
      <c r="E17" s="64">
        <v>60</v>
      </c>
      <c r="F17" s="70">
        <v>95.92</v>
      </c>
      <c r="G17" s="71">
        <v>136.41</v>
      </c>
      <c r="H17" s="71">
        <v>110.08</v>
      </c>
      <c r="I17" s="65">
        <f t="shared" si="0"/>
        <v>95.92</v>
      </c>
      <c r="J17" s="65">
        <f>D17*I17/E17</f>
        <v>1.6</v>
      </c>
      <c r="M17" s="92"/>
      <c r="N17" s="92"/>
      <c r="O17" s="92"/>
      <c r="P17" s="92"/>
    </row>
    <row r="18" spans="1:16" s="11" customFormat="1" ht="13.5" thickBot="1" x14ac:dyDescent="0.25">
      <c r="A18" s="93" t="s">
        <v>99</v>
      </c>
      <c r="B18" s="94"/>
      <c r="C18" s="94"/>
      <c r="D18" s="94"/>
      <c r="E18" s="94"/>
      <c r="F18" s="94"/>
      <c r="G18" s="94"/>
      <c r="H18" s="94"/>
      <c r="I18" s="95"/>
      <c r="J18" s="61">
        <f>SUM(J3:J17)</f>
        <v>9.86</v>
      </c>
      <c r="K18" s="63"/>
    </row>
    <row r="19" spans="1:16" s="11" customFormat="1" x14ac:dyDescent="0.2">
      <c r="A19" s="96" t="s">
        <v>100</v>
      </c>
      <c r="B19" s="97"/>
      <c r="C19" s="97"/>
      <c r="D19" s="97"/>
      <c r="E19" s="97"/>
      <c r="F19" s="97"/>
      <c r="G19" s="97"/>
      <c r="H19" s="97"/>
      <c r="I19" s="98"/>
      <c r="J19" s="62">
        <v>6</v>
      </c>
      <c r="K19" s="63"/>
    </row>
    <row r="20" spans="1:16" s="11" customFormat="1" x14ac:dyDescent="0.2">
      <c r="A20" s="99" t="s">
        <v>101</v>
      </c>
      <c r="B20" s="100"/>
      <c r="C20" s="100"/>
      <c r="D20" s="100"/>
      <c r="E20" s="100"/>
      <c r="F20" s="100"/>
      <c r="G20" s="100"/>
      <c r="H20" s="100"/>
      <c r="I20" s="101"/>
      <c r="J20" s="57">
        <f>J18/J19</f>
        <v>1.64</v>
      </c>
      <c r="K20" s="63"/>
    </row>
    <row r="21" spans="1:16" x14ac:dyDescent="0.2">
      <c r="A21" s="63"/>
      <c r="B21" s="63"/>
      <c r="C21" s="63"/>
      <c r="D21" s="63"/>
      <c r="E21" s="63"/>
      <c r="F21" s="63"/>
      <c r="G21" s="63"/>
      <c r="H21" s="63"/>
      <c r="I21" s="63"/>
      <c r="J21" s="63"/>
      <c r="K21" s="63"/>
    </row>
    <row r="22" spans="1:16" x14ac:dyDescent="0.2">
      <c r="A22" s="63"/>
      <c r="B22" s="63"/>
      <c r="C22" s="63"/>
      <c r="D22" s="63"/>
      <c r="E22" s="63"/>
      <c r="F22" s="63"/>
      <c r="G22" s="63"/>
      <c r="H22" s="63"/>
      <c r="I22" s="63"/>
      <c r="J22" s="63"/>
      <c r="K22" s="63"/>
    </row>
    <row r="23" spans="1:16" ht="54" customHeight="1" x14ac:dyDescent="0.2">
      <c r="A23" s="63"/>
      <c r="B23" s="63"/>
      <c r="C23" s="63"/>
      <c r="D23" s="63"/>
      <c r="E23" s="63"/>
      <c r="F23" s="63"/>
      <c r="G23" s="63"/>
      <c r="H23" s="63"/>
      <c r="I23" s="63"/>
      <c r="J23" s="63"/>
      <c r="K23" s="63"/>
    </row>
    <row r="24" spans="1:16" x14ac:dyDescent="0.2">
      <c r="G24" s="45"/>
      <c r="H24" s="45"/>
      <c r="I24" s="45"/>
      <c r="J24" s="45"/>
    </row>
    <row r="25" spans="1:16" x14ac:dyDescent="0.2">
      <c r="G25" s="45"/>
      <c r="H25" s="45"/>
      <c r="I25" s="45"/>
      <c r="J25" s="45"/>
    </row>
    <row r="26" spans="1:16" x14ac:dyDescent="0.2">
      <c r="G26" s="45"/>
      <c r="H26" s="45"/>
      <c r="I26" s="45"/>
      <c r="J26" s="45"/>
    </row>
    <row r="27" spans="1:16" x14ac:dyDescent="0.2">
      <c r="B27" s="1"/>
      <c r="C27" s="1"/>
      <c r="D27" s="1"/>
      <c r="G27" s="45"/>
      <c r="H27" s="45"/>
      <c r="I27" s="45"/>
      <c r="J27" s="45"/>
    </row>
    <row r="28" spans="1:16" x14ac:dyDescent="0.2">
      <c r="G28" s="45"/>
      <c r="H28" s="45"/>
      <c r="I28" s="45"/>
      <c r="J28" s="45"/>
    </row>
  </sheetData>
  <dataConsolidate/>
  <mergeCells count="5">
    <mergeCell ref="F1:H1"/>
    <mergeCell ref="M17:P17"/>
    <mergeCell ref="A18:I18"/>
    <mergeCell ref="A19:I19"/>
    <mergeCell ref="A20:I20"/>
  </mergeCells>
  <phoneticPr fontId="32" type="noConversion"/>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topLeftCell="B8" workbookViewId="0">
      <selection activeCell="I34" sqref="I34"/>
    </sheetView>
  </sheetViews>
  <sheetFormatPr defaultRowHeight="12.75" x14ac:dyDescent="0.2"/>
  <cols>
    <col min="1" max="1" width="9.140625" style="11"/>
    <col min="2" max="2" width="57.42578125" style="11" customWidth="1"/>
    <col min="3" max="8" width="11.5703125" style="11" customWidth="1"/>
    <col min="9" max="9" width="12.7109375" style="11" bestFit="1" customWidth="1"/>
    <col min="10" max="10" width="14.140625" style="11" bestFit="1" customWidth="1"/>
    <col min="11" max="11" width="13.5703125" style="11" customWidth="1"/>
    <col min="12" max="12" width="14" style="11" customWidth="1"/>
    <col min="13" max="13" width="11.42578125" style="11" bestFit="1" customWidth="1"/>
    <col min="14" max="16384" width="9.140625" style="11"/>
  </cols>
  <sheetData>
    <row r="1" spans="1:13" x14ac:dyDescent="0.2">
      <c r="A1" s="12"/>
      <c r="B1" s="12"/>
      <c r="C1" s="12"/>
      <c r="D1" s="12"/>
      <c r="E1" s="12"/>
      <c r="F1" s="91" t="s">
        <v>4</v>
      </c>
      <c r="G1" s="91"/>
      <c r="H1" s="91"/>
      <c r="I1" s="12"/>
      <c r="J1" s="12"/>
      <c r="K1" s="23"/>
    </row>
    <row r="2" spans="1:13" ht="26.25" thickBot="1" x14ac:dyDescent="0.25">
      <c r="A2" s="26" t="s">
        <v>0</v>
      </c>
      <c r="B2" s="47" t="s">
        <v>5</v>
      </c>
      <c r="C2" s="13" t="s">
        <v>6</v>
      </c>
      <c r="D2" s="50" t="s">
        <v>16</v>
      </c>
      <c r="E2" s="13" t="s">
        <v>98</v>
      </c>
      <c r="F2" s="13" t="s">
        <v>1</v>
      </c>
      <c r="G2" s="13" t="s">
        <v>2</v>
      </c>
      <c r="H2" s="13" t="s">
        <v>3</v>
      </c>
      <c r="I2" s="24" t="s">
        <v>17</v>
      </c>
      <c r="J2" s="25" t="s">
        <v>18</v>
      </c>
      <c r="K2" s="26" t="s">
        <v>19</v>
      </c>
    </row>
    <row r="3" spans="1:13" ht="30.75" thickBot="1" x14ac:dyDescent="0.25">
      <c r="A3" s="31">
        <v>1</v>
      </c>
      <c r="B3" s="48" t="s">
        <v>48</v>
      </c>
      <c r="C3" s="15" t="s">
        <v>14</v>
      </c>
      <c r="D3" s="51">
        <v>1</v>
      </c>
      <c r="E3" s="37">
        <v>60</v>
      </c>
      <c r="F3" s="70">
        <v>89.9</v>
      </c>
      <c r="G3" s="71">
        <v>78.650000000000006</v>
      </c>
      <c r="H3" s="71">
        <v>128.49</v>
      </c>
      <c r="I3" s="39">
        <f t="shared" ref="I3:I8" si="0">MIN(F3:H3)</f>
        <v>78.650000000000006</v>
      </c>
      <c r="J3" s="36">
        <f>(D3*I3*K3/12)</f>
        <v>0.44</v>
      </c>
      <c r="K3" s="67">
        <v>6.6699999999999995E-2</v>
      </c>
      <c r="L3" s="20"/>
      <c r="M3" s="20"/>
    </row>
    <row r="4" spans="1:13" ht="90.75" thickBot="1" x14ac:dyDescent="0.25">
      <c r="A4" s="33">
        <v>2</v>
      </c>
      <c r="B4" s="49" t="s">
        <v>49</v>
      </c>
      <c r="C4" s="15" t="s">
        <v>14</v>
      </c>
      <c r="D4" s="52">
        <v>1</v>
      </c>
      <c r="E4" s="38">
        <v>60</v>
      </c>
      <c r="F4" s="70">
        <v>845.5</v>
      </c>
      <c r="G4" s="71">
        <v>1273</v>
      </c>
      <c r="H4" s="71">
        <v>810</v>
      </c>
      <c r="I4" s="35">
        <f t="shared" si="0"/>
        <v>810</v>
      </c>
      <c r="J4" s="36">
        <f>(D4*I4*K4/12)</f>
        <v>4.5</v>
      </c>
      <c r="K4" s="67">
        <v>6.6699999999999995E-2</v>
      </c>
      <c r="M4" s="20"/>
    </row>
    <row r="5" spans="1:13" ht="75.75" thickBot="1" x14ac:dyDescent="0.25">
      <c r="A5" s="33">
        <v>3</v>
      </c>
      <c r="B5" s="49" t="s">
        <v>50</v>
      </c>
      <c r="C5" s="15" t="s">
        <v>14</v>
      </c>
      <c r="D5" s="52">
        <v>2</v>
      </c>
      <c r="E5" s="37">
        <v>60</v>
      </c>
      <c r="F5" s="70">
        <v>90.25</v>
      </c>
      <c r="G5" s="71">
        <v>83.94</v>
      </c>
      <c r="H5" s="71">
        <v>95</v>
      </c>
      <c r="I5" s="35">
        <f t="shared" si="0"/>
        <v>83.94</v>
      </c>
      <c r="J5" s="36">
        <f>D5*I5/E5</f>
        <v>2.8</v>
      </c>
      <c r="K5" s="17" t="s">
        <v>103</v>
      </c>
      <c r="L5" s="11" t="s">
        <v>104</v>
      </c>
    </row>
    <row r="6" spans="1:13" ht="120.75" thickBot="1" x14ac:dyDescent="0.25">
      <c r="A6" s="33">
        <v>4</v>
      </c>
      <c r="B6" s="49" t="s">
        <v>51</v>
      </c>
      <c r="C6" s="15" t="s">
        <v>15</v>
      </c>
      <c r="D6" s="52">
        <v>1</v>
      </c>
      <c r="E6" s="38">
        <v>60</v>
      </c>
      <c r="F6" s="70">
        <v>195.72</v>
      </c>
      <c r="G6" s="71">
        <v>243.2</v>
      </c>
      <c r="H6" s="71">
        <v>146.30000000000001</v>
      </c>
      <c r="I6" s="35">
        <f t="shared" si="0"/>
        <v>146.30000000000001</v>
      </c>
      <c r="J6" s="36">
        <f>D6*I6/E6</f>
        <v>2.44</v>
      </c>
      <c r="K6" s="17" t="s">
        <v>103</v>
      </c>
      <c r="M6" s="20"/>
    </row>
    <row r="7" spans="1:13" ht="405.75" thickBot="1" x14ac:dyDescent="0.25">
      <c r="A7" s="33">
        <v>5</v>
      </c>
      <c r="B7" s="49" t="s">
        <v>52</v>
      </c>
      <c r="C7" s="15" t="s">
        <v>15</v>
      </c>
      <c r="D7" s="52">
        <v>1</v>
      </c>
      <c r="E7" s="37">
        <v>60</v>
      </c>
      <c r="F7" s="70">
        <v>8845.41</v>
      </c>
      <c r="G7" s="71">
        <v>8299</v>
      </c>
      <c r="H7" s="71">
        <v>8400</v>
      </c>
      <c r="I7" s="35">
        <f t="shared" si="0"/>
        <v>8299</v>
      </c>
      <c r="J7" s="36">
        <f>(D7*I7*K7/12)</f>
        <v>46.13</v>
      </c>
      <c r="K7" s="67">
        <v>6.6699999999999995E-2</v>
      </c>
    </row>
    <row r="8" spans="1:13" ht="30.75" thickBot="1" x14ac:dyDescent="0.25">
      <c r="A8" s="33">
        <v>6</v>
      </c>
      <c r="B8" s="49" t="s">
        <v>53</v>
      </c>
      <c r="C8" s="15" t="s">
        <v>15</v>
      </c>
      <c r="D8" s="52">
        <v>1</v>
      </c>
      <c r="E8" s="38">
        <v>60</v>
      </c>
      <c r="F8" s="70">
        <v>34.56</v>
      </c>
      <c r="G8" s="71">
        <v>18.5</v>
      </c>
      <c r="H8" s="71">
        <v>19.989999999999998</v>
      </c>
      <c r="I8" s="35">
        <f t="shared" si="0"/>
        <v>18.5</v>
      </c>
      <c r="J8" s="36">
        <f>D8*I8/E8</f>
        <v>0.31</v>
      </c>
      <c r="K8" s="67" t="s">
        <v>103</v>
      </c>
    </row>
    <row r="9" spans="1:13" ht="15.75" thickBot="1" x14ac:dyDescent="0.25">
      <c r="A9" s="33">
        <v>7</v>
      </c>
      <c r="B9" s="49" t="s">
        <v>54</v>
      </c>
      <c r="C9" s="15" t="s">
        <v>15</v>
      </c>
      <c r="D9" s="52">
        <v>1</v>
      </c>
      <c r="E9" s="37">
        <v>60</v>
      </c>
      <c r="F9" s="70">
        <v>49.75</v>
      </c>
      <c r="G9" s="71">
        <v>40</v>
      </c>
      <c r="H9" s="71">
        <v>94</v>
      </c>
      <c r="I9" s="35">
        <f t="shared" ref="I9:I14" si="1">MIN(F9:H9)</f>
        <v>40</v>
      </c>
      <c r="J9" s="36">
        <f>D9*I9/E9</f>
        <v>0.67</v>
      </c>
      <c r="K9" s="67" t="s">
        <v>103</v>
      </c>
    </row>
    <row r="10" spans="1:13" ht="15.75" thickBot="1" x14ac:dyDescent="0.25">
      <c r="A10" s="33">
        <v>8</v>
      </c>
      <c r="B10" s="49" t="s">
        <v>55</v>
      </c>
      <c r="C10" s="15" t="s">
        <v>15</v>
      </c>
      <c r="D10" s="52">
        <v>6</v>
      </c>
      <c r="E10" s="38">
        <v>60</v>
      </c>
      <c r="F10" s="70">
        <v>21.65</v>
      </c>
      <c r="G10" s="71">
        <v>8.9</v>
      </c>
      <c r="H10" s="71">
        <v>18.239999999999998</v>
      </c>
      <c r="I10" s="35">
        <f t="shared" si="1"/>
        <v>8.9</v>
      </c>
      <c r="J10" s="36">
        <f>D10*I10/E10</f>
        <v>0.89</v>
      </c>
      <c r="K10" s="67" t="s">
        <v>103</v>
      </c>
    </row>
    <row r="11" spans="1:13" ht="30.75" thickBot="1" x14ac:dyDescent="0.25">
      <c r="A11" s="33">
        <v>9</v>
      </c>
      <c r="B11" s="49" t="s">
        <v>56</v>
      </c>
      <c r="C11" s="15" t="s">
        <v>15</v>
      </c>
      <c r="D11" s="52">
        <v>1</v>
      </c>
      <c r="E11" s="37">
        <v>60</v>
      </c>
      <c r="F11" s="70">
        <v>395</v>
      </c>
      <c r="G11" s="71">
        <v>378.4</v>
      </c>
      <c r="H11" s="71">
        <v>418.57</v>
      </c>
      <c r="I11" s="35">
        <f t="shared" si="1"/>
        <v>378.4</v>
      </c>
      <c r="J11" s="36">
        <f>D11*I11/E11</f>
        <v>6.31</v>
      </c>
      <c r="K11" s="67" t="s">
        <v>103</v>
      </c>
    </row>
    <row r="12" spans="1:13" ht="15.75" thickBot="1" x14ac:dyDescent="0.25">
      <c r="A12" s="33">
        <v>10</v>
      </c>
      <c r="B12" s="49" t="s">
        <v>57</v>
      </c>
      <c r="C12" s="15" t="s">
        <v>15</v>
      </c>
      <c r="D12" s="52">
        <v>1</v>
      </c>
      <c r="E12" s="38">
        <v>60</v>
      </c>
      <c r="F12" s="70">
        <v>171.33</v>
      </c>
      <c r="G12" s="71">
        <v>170.05</v>
      </c>
      <c r="H12" s="71">
        <v>182.28</v>
      </c>
      <c r="I12" s="39">
        <f t="shared" si="1"/>
        <v>170.05</v>
      </c>
      <c r="J12" s="36">
        <f>(D12*I12*K12/12)</f>
        <v>0.95</v>
      </c>
      <c r="K12" s="67">
        <v>6.6699999999999995E-2</v>
      </c>
    </row>
    <row r="13" spans="1:13" ht="15.75" thickBot="1" x14ac:dyDescent="0.25">
      <c r="A13" s="33">
        <v>11</v>
      </c>
      <c r="B13" s="49" t="s">
        <v>58</v>
      </c>
      <c r="C13" s="15" t="s">
        <v>15</v>
      </c>
      <c r="D13" s="52">
        <v>1</v>
      </c>
      <c r="E13" s="37">
        <v>60</v>
      </c>
      <c r="F13" s="70">
        <v>170.05</v>
      </c>
      <c r="G13" s="71">
        <v>179</v>
      </c>
      <c r="H13" s="71">
        <v>160.77000000000001</v>
      </c>
      <c r="I13" s="39">
        <f t="shared" si="1"/>
        <v>160.77000000000001</v>
      </c>
      <c r="J13" s="36">
        <f>(D13*I13*K13/12)</f>
        <v>0.89</v>
      </c>
      <c r="K13" s="67">
        <v>6.6699999999999995E-2</v>
      </c>
    </row>
    <row r="14" spans="1:13" ht="30.75" thickBot="1" x14ac:dyDescent="0.25">
      <c r="A14" s="33">
        <v>12</v>
      </c>
      <c r="B14" s="49" t="s">
        <v>59</v>
      </c>
      <c r="C14" s="15" t="s">
        <v>15</v>
      </c>
      <c r="D14" s="52">
        <v>2</v>
      </c>
      <c r="E14" s="38">
        <v>60</v>
      </c>
      <c r="F14" s="70">
        <v>59.6</v>
      </c>
      <c r="G14" s="71">
        <v>47.4</v>
      </c>
      <c r="H14" s="71">
        <v>49.9</v>
      </c>
      <c r="I14" s="35">
        <f t="shared" si="1"/>
        <v>47.4</v>
      </c>
      <c r="J14" s="36">
        <f>D14*I14/E14</f>
        <v>1.58</v>
      </c>
      <c r="K14" s="67" t="s">
        <v>103</v>
      </c>
    </row>
    <row r="15" spans="1:13" ht="60.75" thickBot="1" x14ac:dyDescent="0.25">
      <c r="A15" s="33">
        <v>13</v>
      </c>
      <c r="B15" s="49" t="s">
        <v>60</v>
      </c>
      <c r="C15" s="15" t="s">
        <v>15</v>
      </c>
      <c r="D15" s="52">
        <v>1</v>
      </c>
      <c r="E15" s="37">
        <v>60</v>
      </c>
      <c r="F15" s="70">
        <v>19.920000000000002</v>
      </c>
      <c r="G15" s="71">
        <v>21</v>
      </c>
      <c r="H15" s="71">
        <v>21.08</v>
      </c>
      <c r="I15" s="35">
        <f t="shared" ref="I15:I21" si="2">MIN(F15:H15)</f>
        <v>19.920000000000002</v>
      </c>
      <c r="J15" s="36">
        <f t="shared" ref="J15:J21" si="3">D15*I15/E15</f>
        <v>0.33</v>
      </c>
      <c r="K15" s="67" t="s">
        <v>103</v>
      </c>
    </row>
    <row r="16" spans="1:13" ht="15.75" thickBot="1" x14ac:dyDescent="0.25">
      <c r="A16" s="33">
        <v>14</v>
      </c>
      <c r="B16" s="49" t="s">
        <v>61</v>
      </c>
      <c r="C16" s="15" t="s">
        <v>15</v>
      </c>
      <c r="D16" s="52">
        <v>1</v>
      </c>
      <c r="E16" s="38">
        <v>60</v>
      </c>
      <c r="F16" s="70">
        <v>27.46</v>
      </c>
      <c r="G16" s="71">
        <v>24.96</v>
      </c>
      <c r="H16" s="71">
        <v>30.95</v>
      </c>
      <c r="I16" s="35">
        <f t="shared" si="2"/>
        <v>24.96</v>
      </c>
      <c r="J16" s="36">
        <f t="shared" si="3"/>
        <v>0.42</v>
      </c>
      <c r="K16" s="67" t="s">
        <v>103</v>
      </c>
    </row>
    <row r="17" spans="1:11" ht="15.75" thickBot="1" x14ac:dyDescent="0.25">
      <c r="A17" s="33">
        <v>15</v>
      </c>
      <c r="B17" s="49" t="s">
        <v>62</v>
      </c>
      <c r="C17" s="15" t="s">
        <v>15</v>
      </c>
      <c r="D17" s="52">
        <v>1</v>
      </c>
      <c r="E17" s="37">
        <v>60</v>
      </c>
      <c r="F17" s="70">
        <v>83.96</v>
      </c>
      <c r="G17" s="71">
        <v>90</v>
      </c>
      <c r="H17" s="71">
        <v>87.79</v>
      </c>
      <c r="I17" s="35">
        <f t="shared" si="2"/>
        <v>83.96</v>
      </c>
      <c r="J17" s="36">
        <f t="shared" si="3"/>
        <v>1.4</v>
      </c>
      <c r="K17" s="67" t="s">
        <v>103</v>
      </c>
    </row>
    <row r="18" spans="1:11" ht="15.75" thickBot="1" x14ac:dyDescent="0.25">
      <c r="A18" s="33">
        <v>16</v>
      </c>
      <c r="B18" s="49" t="s">
        <v>63</v>
      </c>
      <c r="C18" s="15" t="s">
        <v>15</v>
      </c>
      <c r="D18" s="52">
        <v>1</v>
      </c>
      <c r="E18" s="37">
        <v>60</v>
      </c>
      <c r="F18" s="70">
        <v>36.86</v>
      </c>
      <c r="G18" s="71">
        <v>30.91</v>
      </c>
      <c r="H18" s="71">
        <v>25.56</v>
      </c>
      <c r="I18" s="35">
        <f t="shared" si="2"/>
        <v>25.56</v>
      </c>
      <c r="J18" s="36">
        <f t="shared" si="3"/>
        <v>0.43</v>
      </c>
      <c r="K18" s="67" t="s">
        <v>103</v>
      </c>
    </row>
    <row r="19" spans="1:11" ht="15.75" thickBot="1" x14ac:dyDescent="0.25">
      <c r="A19" s="33">
        <v>17</v>
      </c>
      <c r="B19" s="49" t="s">
        <v>64</v>
      </c>
      <c r="C19" s="15" t="s">
        <v>15</v>
      </c>
      <c r="D19" s="52">
        <v>1</v>
      </c>
      <c r="E19" s="38">
        <v>60</v>
      </c>
      <c r="F19" s="70">
        <v>36.909999999999997</v>
      </c>
      <c r="G19" s="71">
        <v>30.91</v>
      </c>
      <c r="H19" s="71">
        <v>34.619999999999997</v>
      </c>
      <c r="I19" s="35">
        <f t="shared" si="2"/>
        <v>30.91</v>
      </c>
      <c r="J19" s="36">
        <f t="shared" si="3"/>
        <v>0.52</v>
      </c>
      <c r="K19" s="67" t="s">
        <v>103</v>
      </c>
    </row>
    <row r="20" spans="1:11" ht="15.75" thickBot="1" x14ac:dyDescent="0.25">
      <c r="A20" s="31">
        <v>18</v>
      </c>
      <c r="B20" s="48" t="s">
        <v>65</v>
      </c>
      <c r="C20" s="17"/>
      <c r="D20" s="52">
        <v>4</v>
      </c>
      <c r="E20" s="37">
        <v>60</v>
      </c>
      <c r="F20" s="70">
        <v>8.9</v>
      </c>
      <c r="G20" s="71">
        <v>5.95</v>
      </c>
      <c r="H20" s="71">
        <v>6</v>
      </c>
      <c r="I20" s="35">
        <f t="shared" si="2"/>
        <v>5.95</v>
      </c>
      <c r="J20" s="36">
        <f t="shared" si="3"/>
        <v>0.4</v>
      </c>
      <c r="K20" s="67" t="s">
        <v>103</v>
      </c>
    </row>
    <row r="21" spans="1:11" ht="15.75" thickBot="1" x14ac:dyDescent="0.25">
      <c r="A21" s="33">
        <v>19</v>
      </c>
      <c r="B21" s="49" t="s">
        <v>66</v>
      </c>
      <c r="C21" s="17"/>
      <c r="D21" s="52">
        <v>6</v>
      </c>
      <c r="E21" s="37">
        <v>60</v>
      </c>
      <c r="F21" s="70">
        <v>35</v>
      </c>
      <c r="G21" s="71">
        <v>44.99</v>
      </c>
      <c r="H21" s="71">
        <v>28</v>
      </c>
      <c r="I21" s="35">
        <f t="shared" si="2"/>
        <v>28</v>
      </c>
      <c r="J21" s="36">
        <f t="shared" si="3"/>
        <v>2.8</v>
      </c>
      <c r="K21" s="67" t="s">
        <v>103</v>
      </c>
    </row>
    <row r="22" spans="1:11" ht="13.5" thickBot="1" x14ac:dyDescent="0.25">
      <c r="A22" s="93" t="s">
        <v>99</v>
      </c>
      <c r="B22" s="94"/>
      <c r="C22" s="94"/>
      <c r="D22" s="94"/>
      <c r="E22" s="94"/>
      <c r="F22" s="94"/>
      <c r="G22" s="94"/>
      <c r="H22" s="94"/>
      <c r="I22" s="95"/>
      <c r="J22" s="61">
        <f>SUM(J3:J21)</f>
        <v>74.209999999999994</v>
      </c>
      <c r="K22" s="63"/>
    </row>
    <row r="23" spans="1:11" x14ac:dyDescent="0.2">
      <c r="A23" s="96" t="s">
        <v>100</v>
      </c>
      <c r="B23" s="97"/>
      <c r="C23" s="97"/>
      <c r="D23" s="97"/>
      <c r="E23" s="97"/>
      <c r="F23" s="97"/>
      <c r="G23" s="97"/>
      <c r="H23" s="97"/>
      <c r="I23" s="98"/>
      <c r="J23" s="62">
        <v>6</v>
      </c>
      <c r="K23" s="63"/>
    </row>
    <row r="24" spans="1:11" x14ac:dyDescent="0.2">
      <c r="A24" s="99" t="s">
        <v>101</v>
      </c>
      <c r="B24" s="100"/>
      <c r="C24" s="100"/>
      <c r="D24" s="100"/>
      <c r="E24" s="100"/>
      <c r="F24" s="100"/>
      <c r="G24" s="100"/>
      <c r="H24" s="100"/>
      <c r="I24" s="101"/>
      <c r="J24" s="57">
        <f>J22/J23</f>
        <v>12.37</v>
      </c>
      <c r="K24" s="63"/>
    </row>
  </sheetData>
  <mergeCells count="4">
    <mergeCell ref="F1:H1"/>
    <mergeCell ref="A22:I22"/>
    <mergeCell ref="A23:I23"/>
    <mergeCell ref="A24:I24"/>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topLeftCell="A16" workbookViewId="0">
      <selection activeCell="I24" sqref="I24"/>
    </sheetView>
  </sheetViews>
  <sheetFormatPr defaultRowHeight="12.75" x14ac:dyDescent="0.2"/>
  <cols>
    <col min="2" max="2" width="25.85546875" customWidth="1"/>
  </cols>
  <sheetData>
    <row r="1" spans="1:10" x14ac:dyDescent="0.2">
      <c r="A1" s="11"/>
      <c r="B1" s="12"/>
      <c r="C1" s="12"/>
      <c r="D1" s="12"/>
      <c r="E1" s="12"/>
      <c r="F1" s="91" t="s">
        <v>7</v>
      </c>
      <c r="G1" s="91"/>
      <c r="H1" s="91"/>
      <c r="I1" s="12"/>
      <c r="J1" s="12"/>
    </row>
    <row r="2" spans="1:10" ht="51.75" thickBot="1" x14ac:dyDescent="0.25">
      <c r="A2" s="13" t="s">
        <v>0</v>
      </c>
      <c r="B2" s="13" t="s">
        <v>5</v>
      </c>
      <c r="C2" s="13" t="s">
        <v>6</v>
      </c>
      <c r="D2" s="13" t="s">
        <v>16</v>
      </c>
      <c r="E2" s="13" t="s">
        <v>98</v>
      </c>
      <c r="F2" s="13" t="s">
        <v>1</v>
      </c>
      <c r="G2" s="13" t="s">
        <v>2</v>
      </c>
      <c r="H2" s="13" t="s">
        <v>3</v>
      </c>
      <c r="I2" s="26" t="s">
        <v>17</v>
      </c>
      <c r="J2" s="26" t="s">
        <v>18</v>
      </c>
    </row>
    <row r="3" spans="1:10" ht="60.75" customHeight="1" thickBot="1" x14ac:dyDescent="0.25">
      <c r="A3" s="31">
        <v>1</v>
      </c>
      <c r="B3" s="32" t="s">
        <v>67</v>
      </c>
      <c r="C3" s="15" t="s">
        <v>47</v>
      </c>
      <c r="D3" s="40">
        <v>1</v>
      </c>
      <c r="E3" s="37">
        <v>60</v>
      </c>
      <c r="F3" s="70">
        <v>5.35</v>
      </c>
      <c r="G3" s="71">
        <v>4.99</v>
      </c>
      <c r="H3" s="71">
        <v>6.48</v>
      </c>
      <c r="I3" s="35">
        <f t="shared" ref="I3:I18" si="0">MIN(F3:H3)</f>
        <v>4.99</v>
      </c>
      <c r="J3" s="35">
        <f>D3*I3/E3</f>
        <v>0.08</v>
      </c>
    </row>
    <row r="4" spans="1:10" ht="75.75" customHeight="1" thickBot="1" x14ac:dyDescent="0.25">
      <c r="A4" s="33">
        <v>2</v>
      </c>
      <c r="B4" s="34" t="s">
        <v>68</v>
      </c>
      <c r="C4" s="15" t="s">
        <v>47</v>
      </c>
      <c r="D4" s="41">
        <v>5</v>
      </c>
      <c r="E4" s="38">
        <v>12</v>
      </c>
      <c r="F4" s="70">
        <v>8.8000000000000007</v>
      </c>
      <c r="G4" s="71">
        <v>11.83</v>
      </c>
      <c r="H4" s="71">
        <v>9.99</v>
      </c>
      <c r="I4" s="35">
        <f t="shared" si="0"/>
        <v>8.8000000000000007</v>
      </c>
      <c r="J4" s="36">
        <f>I4*D4/E4</f>
        <v>3.67</v>
      </c>
    </row>
    <row r="5" spans="1:10" ht="45.75" customHeight="1" thickBot="1" x14ac:dyDescent="0.25">
      <c r="A5" s="33">
        <v>3</v>
      </c>
      <c r="B5" s="34" t="s">
        <v>69</v>
      </c>
      <c r="C5" s="15" t="s">
        <v>47</v>
      </c>
      <c r="D5" s="41">
        <v>8</v>
      </c>
      <c r="E5" s="37">
        <v>12</v>
      </c>
      <c r="F5" s="70">
        <v>0.89</v>
      </c>
      <c r="G5" s="71">
        <v>1.5</v>
      </c>
      <c r="H5" s="71">
        <v>2.5</v>
      </c>
      <c r="I5" s="35">
        <f t="shared" si="0"/>
        <v>0.89</v>
      </c>
      <c r="J5" s="35">
        <f>D5*I5/E5</f>
        <v>0.59</v>
      </c>
    </row>
    <row r="6" spans="1:10" ht="60.75" customHeight="1" thickBot="1" x14ac:dyDescent="0.25">
      <c r="A6" s="33">
        <v>4</v>
      </c>
      <c r="B6" s="34" t="s">
        <v>70</v>
      </c>
      <c r="C6" s="15" t="s">
        <v>47</v>
      </c>
      <c r="D6" s="41">
        <v>8</v>
      </c>
      <c r="E6" s="38">
        <v>12</v>
      </c>
      <c r="F6" s="70">
        <v>0.89</v>
      </c>
      <c r="G6" s="71">
        <v>1.5</v>
      </c>
      <c r="H6" s="71">
        <v>2.35</v>
      </c>
      <c r="I6" s="35">
        <f t="shared" si="0"/>
        <v>0.89</v>
      </c>
      <c r="J6" s="35">
        <f>D6*I6/E6</f>
        <v>0.59</v>
      </c>
    </row>
    <row r="7" spans="1:10" ht="60.75" customHeight="1" thickBot="1" x14ac:dyDescent="0.25">
      <c r="A7" s="33">
        <v>5</v>
      </c>
      <c r="B7" s="34" t="s">
        <v>71</v>
      </c>
      <c r="C7" s="15" t="s">
        <v>47</v>
      </c>
      <c r="D7" s="41">
        <v>6</v>
      </c>
      <c r="E7" s="37">
        <v>12</v>
      </c>
      <c r="F7" s="70">
        <v>22.5</v>
      </c>
      <c r="G7" s="71">
        <v>11.9</v>
      </c>
      <c r="H7" s="71">
        <v>14.93</v>
      </c>
      <c r="I7" s="35">
        <f t="shared" si="0"/>
        <v>11.9</v>
      </c>
      <c r="J7" s="35">
        <f>D7*I7/E7</f>
        <v>5.95</v>
      </c>
    </row>
    <row r="8" spans="1:10" ht="60.75" customHeight="1" thickBot="1" x14ac:dyDescent="0.25">
      <c r="A8" s="33">
        <v>6</v>
      </c>
      <c r="B8" s="34" t="s">
        <v>72</v>
      </c>
      <c r="C8" s="15" t="s">
        <v>47</v>
      </c>
      <c r="D8" s="41">
        <v>2</v>
      </c>
      <c r="E8" s="38">
        <v>60</v>
      </c>
      <c r="F8" s="70">
        <v>16.059999999999999</v>
      </c>
      <c r="G8" s="71">
        <v>16.899999999999999</v>
      </c>
      <c r="H8" s="71">
        <v>17.989999999999998</v>
      </c>
      <c r="I8" s="35">
        <f t="shared" si="0"/>
        <v>16.059999999999999</v>
      </c>
      <c r="J8" s="35">
        <f>D8*I8/E8</f>
        <v>0.54</v>
      </c>
    </row>
    <row r="9" spans="1:10" ht="45.75" customHeight="1" thickBot="1" x14ac:dyDescent="0.25">
      <c r="A9" s="33">
        <v>7</v>
      </c>
      <c r="B9" s="34" t="s">
        <v>73</v>
      </c>
      <c r="C9" s="15" t="s">
        <v>47</v>
      </c>
      <c r="D9" s="41">
        <v>2</v>
      </c>
      <c r="E9" s="37">
        <v>60</v>
      </c>
      <c r="F9" s="70">
        <v>26.9</v>
      </c>
      <c r="G9" s="71">
        <v>23.39</v>
      </c>
      <c r="H9" s="71">
        <v>22.38</v>
      </c>
      <c r="I9" s="35">
        <f t="shared" si="0"/>
        <v>22.38</v>
      </c>
      <c r="J9" s="36">
        <f>I9*D9/E9</f>
        <v>0.75</v>
      </c>
    </row>
    <row r="10" spans="1:10" ht="60.75" thickBot="1" x14ac:dyDescent="0.25">
      <c r="A10" s="33">
        <v>8</v>
      </c>
      <c r="B10" s="34" t="s">
        <v>74</v>
      </c>
      <c r="C10" s="15" t="s">
        <v>47</v>
      </c>
      <c r="D10" s="41">
        <v>5</v>
      </c>
      <c r="E10" s="38">
        <v>12</v>
      </c>
      <c r="F10" s="70">
        <v>5.9</v>
      </c>
      <c r="G10" s="71">
        <v>8.39</v>
      </c>
      <c r="H10" s="71">
        <v>4.55</v>
      </c>
      <c r="I10" s="35">
        <f t="shared" si="0"/>
        <v>4.55</v>
      </c>
      <c r="J10" s="36">
        <f>I10*D10/E10</f>
        <v>1.9</v>
      </c>
    </row>
    <row r="11" spans="1:10" ht="105.75" thickBot="1" x14ac:dyDescent="0.25">
      <c r="A11" s="33">
        <v>9</v>
      </c>
      <c r="B11" s="34" t="s">
        <v>75</v>
      </c>
      <c r="C11" s="15" t="s">
        <v>47</v>
      </c>
      <c r="D11" s="41">
        <v>5</v>
      </c>
      <c r="E11" s="37">
        <v>12</v>
      </c>
      <c r="F11" s="70">
        <v>0.69</v>
      </c>
      <c r="G11" s="71">
        <v>0.9</v>
      </c>
      <c r="H11" s="71">
        <v>0.81</v>
      </c>
      <c r="I11" s="35">
        <f t="shared" si="0"/>
        <v>0.69</v>
      </c>
      <c r="J11" s="36">
        <f>I11*D11/E11</f>
        <v>0.28999999999999998</v>
      </c>
    </row>
    <row r="12" spans="1:10" ht="120.75" customHeight="1" thickBot="1" x14ac:dyDescent="0.25">
      <c r="A12" s="33">
        <v>10</v>
      </c>
      <c r="B12" s="34" t="s">
        <v>76</v>
      </c>
      <c r="C12" s="15" t="s">
        <v>47</v>
      </c>
      <c r="D12" s="41">
        <v>4</v>
      </c>
      <c r="E12" s="38">
        <v>12</v>
      </c>
      <c r="F12" s="70">
        <v>10.7</v>
      </c>
      <c r="G12" s="71">
        <v>10.5</v>
      </c>
      <c r="H12" s="71">
        <v>13.45</v>
      </c>
      <c r="I12" s="35">
        <f t="shared" si="0"/>
        <v>10.5</v>
      </c>
      <c r="J12" s="35">
        <f>D12*I12/E12</f>
        <v>3.5</v>
      </c>
    </row>
    <row r="13" spans="1:10" ht="75.75" customHeight="1" thickBot="1" x14ac:dyDescent="0.25">
      <c r="A13" s="33">
        <v>11</v>
      </c>
      <c r="B13" s="34" t="s">
        <v>77</v>
      </c>
      <c r="C13" s="15" t="s">
        <v>47</v>
      </c>
      <c r="D13" s="41">
        <v>1</v>
      </c>
      <c r="E13" s="37">
        <v>60</v>
      </c>
      <c r="F13" s="70">
        <v>56.9</v>
      </c>
      <c r="G13" s="71">
        <v>49.99</v>
      </c>
      <c r="H13" s="71">
        <v>53.45</v>
      </c>
      <c r="I13" s="35">
        <f t="shared" si="0"/>
        <v>49.99</v>
      </c>
      <c r="J13" s="35">
        <f>D13*I13/E13</f>
        <v>0.83</v>
      </c>
    </row>
    <row r="14" spans="1:10" ht="90.75" customHeight="1" thickBot="1" x14ac:dyDescent="0.25">
      <c r="A14" s="33">
        <v>12</v>
      </c>
      <c r="B14" s="34" t="s">
        <v>78</v>
      </c>
      <c r="C14" s="15" t="s">
        <v>47</v>
      </c>
      <c r="D14" s="41">
        <v>1</v>
      </c>
      <c r="E14" s="38">
        <v>60</v>
      </c>
      <c r="F14" s="70">
        <v>53.45</v>
      </c>
      <c r="G14" s="71">
        <v>49.99</v>
      </c>
      <c r="H14" s="71">
        <v>53.45</v>
      </c>
      <c r="I14" s="35">
        <f t="shared" si="0"/>
        <v>49.99</v>
      </c>
      <c r="J14" s="36">
        <f>I14*D14/E14</f>
        <v>0.83</v>
      </c>
    </row>
    <row r="15" spans="1:10" ht="60.75" customHeight="1" thickBot="1" x14ac:dyDescent="0.25">
      <c r="A15" s="33">
        <v>13</v>
      </c>
      <c r="B15" s="34" t="s">
        <v>79</v>
      </c>
      <c r="C15" s="15" t="s">
        <v>47</v>
      </c>
      <c r="D15" s="41">
        <v>5</v>
      </c>
      <c r="E15" s="37">
        <v>12</v>
      </c>
      <c r="F15" s="70">
        <v>26.89</v>
      </c>
      <c r="G15" s="71">
        <v>25.27</v>
      </c>
      <c r="H15" s="71">
        <v>34.200000000000003</v>
      </c>
      <c r="I15" s="35">
        <f t="shared" si="0"/>
        <v>25.27</v>
      </c>
      <c r="J15" s="35">
        <f>D15*I15/E15</f>
        <v>10.53</v>
      </c>
    </row>
    <row r="16" spans="1:10" ht="90.75" customHeight="1" thickBot="1" x14ac:dyDescent="0.25">
      <c r="A16" s="33">
        <v>14</v>
      </c>
      <c r="B16" s="34" t="s">
        <v>80</v>
      </c>
      <c r="C16" s="15" t="s">
        <v>47</v>
      </c>
      <c r="D16" s="41">
        <v>20</v>
      </c>
      <c r="E16" s="38">
        <v>12</v>
      </c>
      <c r="F16" s="70">
        <v>4.3099999999999996</v>
      </c>
      <c r="G16" s="71">
        <v>4.3099999999999996</v>
      </c>
      <c r="H16" s="71">
        <v>3.99</v>
      </c>
      <c r="I16" s="35">
        <f t="shared" si="0"/>
        <v>3.99</v>
      </c>
      <c r="J16" s="35">
        <f>D16*I16/E16</f>
        <v>6.65</v>
      </c>
    </row>
    <row r="17" spans="1:10" ht="120.75" customHeight="1" x14ac:dyDescent="0.2">
      <c r="A17" s="58">
        <v>15</v>
      </c>
      <c r="B17" s="59" t="s">
        <v>81</v>
      </c>
      <c r="C17" s="60" t="s">
        <v>47</v>
      </c>
      <c r="D17" s="66">
        <v>2</v>
      </c>
      <c r="E17" s="64">
        <v>60</v>
      </c>
      <c r="F17" s="72">
        <v>26.9</v>
      </c>
      <c r="G17" s="73">
        <v>23.39</v>
      </c>
      <c r="H17" s="73">
        <v>22.38</v>
      </c>
      <c r="I17" s="65">
        <f t="shared" si="0"/>
        <v>22.38</v>
      </c>
      <c r="J17" s="65">
        <f>D17*I17/E17</f>
        <v>0.75</v>
      </c>
    </row>
    <row r="18" spans="1:10" ht="120.75" customHeight="1" x14ac:dyDescent="0.2">
      <c r="A18" s="55">
        <v>16</v>
      </c>
      <c r="B18" s="75" t="s">
        <v>106</v>
      </c>
      <c r="C18" s="15" t="s">
        <v>107</v>
      </c>
      <c r="D18" s="76">
        <v>3</v>
      </c>
      <c r="E18" s="37">
        <v>12</v>
      </c>
      <c r="F18" s="71">
        <v>33.96</v>
      </c>
      <c r="G18" s="71">
        <v>26.15</v>
      </c>
      <c r="H18" s="71">
        <v>34.5</v>
      </c>
      <c r="I18" s="35">
        <f t="shared" si="0"/>
        <v>26.15</v>
      </c>
      <c r="J18" s="35">
        <f>D18*I18/E18</f>
        <v>6.54</v>
      </c>
    </row>
    <row r="19" spans="1:10" ht="13.5" thickBot="1" x14ac:dyDescent="0.25">
      <c r="A19" s="102" t="s">
        <v>99</v>
      </c>
      <c r="B19" s="103"/>
      <c r="C19" s="103"/>
      <c r="D19" s="103"/>
      <c r="E19" s="103"/>
      <c r="F19" s="103"/>
      <c r="G19" s="103"/>
      <c r="H19" s="103"/>
      <c r="I19" s="104"/>
      <c r="J19" s="74">
        <f>SUM(J3:J18)</f>
        <v>43.99</v>
      </c>
    </row>
    <row r="20" spans="1:10" x14ac:dyDescent="0.2">
      <c r="A20" s="96" t="s">
        <v>100</v>
      </c>
      <c r="B20" s="97"/>
      <c r="C20" s="97"/>
      <c r="D20" s="97"/>
      <c r="E20" s="97"/>
      <c r="F20" s="97"/>
      <c r="G20" s="97"/>
      <c r="H20" s="97"/>
      <c r="I20" s="98"/>
      <c r="J20" s="62">
        <v>6</v>
      </c>
    </row>
    <row r="21" spans="1:10" x14ac:dyDescent="0.2">
      <c r="A21" s="99" t="s">
        <v>101</v>
      </c>
      <c r="B21" s="100"/>
      <c r="C21" s="100"/>
      <c r="D21" s="100"/>
      <c r="E21" s="100"/>
      <c r="F21" s="100"/>
      <c r="G21" s="100"/>
      <c r="H21" s="100"/>
      <c r="I21" s="101"/>
      <c r="J21" s="57">
        <f>J19/J20</f>
        <v>7.33</v>
      </c>
    </row>
    <row r="22" spans="1:10" x14ac:dyDescent="0.2">
      <c r="A22" s="11"/>
      <c r="B22" s="12"/>
      <c r="C22" s="12"/>
      <c r="D22" s="12"/>
      <c r="E22" s="12"/>
      <c r="F22" s="16"/>
      <c r="G22" s="16"/>
      <c r="H22" s="16"/>
      <c r="I22" s="12"/>
      <c r="J22" s="18"/>
    </row>
    <row r="23" spans="1:10" x14ac:dyDescent="0.2">
      <c r="A23" s="11"/>
      <c r="B23" s="12"/>
      <c r="C23" s="12"/>
      <c r="D23" s="12"/>
      <c r="E23" s="12"/>
      <c r="F23" s="16"/>
    </row>
    <row r="24" spans="1:10" x14ac:dyDescent="0.2">
      <c r="A24" s="11"/>
      <c r="B24" s="12"/>
      <c r="C24" s="12"/>
      <c r="D24" s="12"/>
      <c r="E24" s="12"/>
      <c r="F24" s="16"/>
    </row>
    <row r="25" spans="1:10" x14ac:dyDescent="0.2">
      <c r="A25" s="11"/>
      <c r="B25" s="12"/>
      <c r="C25" s="12"/>
      <c r="D25" s="12"/>
      <c r="E25" s="12"/>
      <c r="F25" s="16"/>
    </row>
    <row r="26" spans="1:10" x14ac:dyDescent="0.2">
      <c r="A26" s="11"/>
      <c r="B26" s="12"/>
      <c r="C26" s="12"/>
      <c r="D26" s="12"/>
      <c r="E26" s="12"/>
      <c r="F26" s="16"/>
    </row>
    <row r="27" spans="1:10" x14ac:dyDescent="0.2">
      <c r="A27" s="11"/>
      <c r="B27" s="12"/>
      <c r="C27" s="12"/>
      <c r="D27" s="12"/>
      <c r="E27" s="12"/>
      <c r="F27" s="16"/>
    </row>
    <row r="28" spans="1:10" x14ac:dyDescent="0.2">
      <c r="A28" s="11"/>
      <c r="B28" s="1"/>
      <c r="C28" s="1"/>
      <c r="D28" s="1"/>
      <c r="E28" s="12"/>
      <c r="F28" s="16"/>
    </row>
  </sheetData>
  <mergeCells count="4">
    <mergeCell ref="F1:H1"/>
    <mergeCell ref="A19:I19"/>
    <mergeCell ref="A20:I20"/>
    <mergeCell ref="A21:I2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workbookViewId="0">
      <selection activeCell="J15" sqref="J15"/>
    </sheetView>
  </sheetViews>
  <sheetFormatPr defaultRowHeight="12.75" x14ac:dyDescent="0.2"/>
  <cols>
    <col min="1" max="1" width="9.140625" style="11"/>
    <col min="2" max="2" width="57.42578125" style="11" customWidth="1"/>
    <col min="3" max="8" width="11.5703125" style="11" customWidth="1"/>
    <col min="9" max="9" width="12.7109375" style="11" bestFit="1" customWidth="1"/>
    <col min="10" max="10" width="14.140625" style="11" bestFit="1" customWidth="1"/>
    <col min="11" max="11" width="12.5703125" style="11" customWidth="1"/>
    <col min="12" max="12" width="9.140625" style="11"/>
    <col min="13" max="13" width="11.42578125" style="11" bestFit="1" customWidth="1"/>
    <col min="14" max="16384" width="9.140625" style="11"/>
  </cols>
  <sheetData>
    <row r="1" spans="1:13" x14ac:dyDescent="0.2">
      <c r="A1" s="12"/>
      <c r="B1" s="12"/>
      <c r="C1" s="12"/>
      <c r="D1" s="12"/>
      <c r="E1" s="12"/>
      <c r="F1" s="91" t="s">
        <v>4</v>
      </c>
      <c r="G1" s="91"/>
      <c r="H1" s="91"/>
      <c r="I1" s="12"/>
      <c r="J1" s="12"/>
      <c r="K1" s="23"/>
    </row>
    <row r="2" spans="1:13" ht="39" thickBot="1" x14ac:dyDescent="0.25">
      <c r="A2" s="26" t="s">
        <v>0</v>
      </c>
      <c r="B2" s="13" t="s">
        <v>5</v>
      </c>
      <c r="C2" s="13" t="s">
        <v>6</v>
      </c>
      <c r="D2" s="13" t="s">
        <v>16</v>
      </c>
      <c r="E2" s="13" t="s">
        <v>98</v>
      </c>
      <c r="F2" s="13" t="s">
        <v>1</v>
      </c>
      <c r="G2" s="13" t="s">
        <v>2</v>
      </c>
      <c r="H2" s="13" t="s">
        <v>3</v>
      </c>
      <c r="I2" s="13" t="s">
        <v>17</v>
      </c>
      <c r="J2" s="13" t="s">
        <v>18</v>
      </c>
      <c r="K2" s="13" t="s">
        <v>19</v>
      </c>
    </row>
    <row r="3" spans="1:13" ht="120.75" thickBot="1" x14ac:dyDescent="0.25">
      <c r="A3" s="31">
        <v>1</v>
      </c>
      <c r="B3" s="32" t="s">
        <v>82</v>
      </c>
      <c r="C3" s="19" t="s">
        <v>14</v>
      </c>
      <c r="D3" s="31">
        <v>3</v>
      </c>
      <c r="E3" s="37">
        <v>60</v>
      </c>
      <c r="F3" s="70">
        <v>449.1</v>
      </c>
      <c r="G3" s="71">
        <v>719.9</v>
      </c>
      <c r="H3" s="71">
        <v>489.9</v>
      </c>
      <c r="I3" s="39">
        <f>MIN(F3:H3)</f>
        <v>449.1</v>
      </c>
      <c r="J3" s="36">
        <f>(D3*I3*K3/12)</f>
        <v>11.23</v>
      </c>
      <c r="K3" s="42">
        <v>0.1</v>
      </c>
      <c r="L3" s="20"/>
      <c r="M3" s="20"/>
    </row>
    <row r="4" spans="1:13" ht="15.75" thickBot="1" x14ac:dyDescent="0.25">
      <c r="A4" s="33">
        <v>2</v>
      </c>
      <c r="B4" s="34" t="s">
        <v>83</v>
      </c>
      <c r="C4" s="15" t="s">
        <v>14</v>
      </c>
      <c r="D4" s="33">
        <v>6</v>
      </c>
      <c r="E4" s="38">
        <v>60</v>
      </c>
      <c r="F4" s="70">
        <v>60.79</v>
      </c>
      <c r="G4" s="71">
        <v>89</v>
      </c>
      <c r="H4" s="71">
        <v>63.05</v>
      </c>
      <c r="I4" s="35">
        <f>MIN(F4:H4)</f>
        <v>60.79</v>
      </c>
      <c r="J4" s="36">
        <f>D4*I4/E4</f>
        <v>6.08</v>
      </c>
      <c r="K4" s="42" t="s">
        <v>105</v>
      </c>
      <c r="M4" s="20"/>
    </row>
    <row r="5" spans="1:13" ht="30.75" thickBot="1" x14ac:dyDescent="0.25">
      <c r="A5" s="33">
        <v>3</v>
      </c>
      <c r="B5" s="34" t="s">
        <v>84</v>
      </c>
      <c r="C5" s="15" t="s">
        <v>14</v>
      </c>
      <c r="D5" s="33">
        <v>1</v>
      </c>
      <c r="E5" s="38">
        <v>60</v>
      </c>
      <c r="F5" s="70">
        <v>342.7</v>
      </c>
      <c r="G5" s="71">
        <v>198.55</v>
      </c>
      <c r="H5" s="71">
        <v>122</v>
      </c>
      <c r="I5" s="35">
        <f>MIN(F5:H5)</f>
        <v>122</v>
      </c>
      <c r="J5" s="36">
        <f>D5*I5/E5</f>
        <v>2.0299999999999998</v>
      </c>
      <c r="K5" s="42" t="s">
        <v>105</v>
      </c>
    </row>
    <row r="6" spans="1:13" ht="13.5" thickBot="1" x14ac:dyDescent="0.25">
      <c r="A6" s="93" t="s">
        <v>99</v>
      </c>
      <c r="B6" s="94"/>
      <c r="C6" s="94"/>
      <c r="D6" s="94"/>
      <c r="E6" s="94"/>
      <c r="F6" s="94"/>
      <c r="G6" s="94"/>
      <c r="H6" s="94"/>
      <c r="I6" s="95"/>
      <c r="J6" s="61">
        <f>SUM(J3:J5)</f>
        <v>19.34</v>
      </c>
      <c r="K6" s="21"/>
      <c r="M6" s="20"/>
    </row>
    <row r="7" spans="1:13" x14ac:dyDescent="0.2">
      <c r="A7" s="96" t="s">
        <v>100</v>
      </c>
      <c r="B7" s="97"/>
      <c r="C7" s="97"/>
      <c r="D7" s="97"/>
      <c r="E7" s="97"/>
      <c r="F7" s="97"/>
      <c r="G7" s="97"/>
      <c r="H7" s="97"/>
      <c r="I7" s="98"/>
      <c r="J7" s="62">
        <v>6</v>
      </c>
      <c r="K7" s="21"/>
    </row>
    <row r="8" spans="1:13" x14ac:dyDescent="0.2">
      <c r="A8" s="99" t="s">
        <v>101</v>
      </c>
      <c r="B8" s="100"/>
      <c r="C8" s="100"/>
      <c r="D8" s="100"/>
      <c r="E8" s="100"/>
      <c r="F8" s="100"/>
      <c r="G8" s="100"/>
      <c r="H8" s="100"/>
      <c r="I8" s="101"/>
      <c r="J8" s="57">
        <f>J6/J7</f>
        <v>3.22</v>
      </c>
      <c r="K8" s="21"/>
    </row>
    <row r="9" spans="1:13" x14ac:dyDescent="0.2">
      <c r="J9" s="20"/>
    </row>
    <row r="11" spans="1:13" x14ac:dyDescent="0.2">
      <c r="F11" s="12"/>
    </row>
    <row r="12" spans="1:13" x14ac:dyDescent="0.2">
      <c r="F12" s="12"/>
    </row>
    <row r="13" spans="1:13" x14ac:dyDescent="0.2">
      <c r="F13" s="12"/>
    </row>
    <row r="14" spans="1:13" x14ac:dyDescent="0.2">
      <c r="F14" s="12"/>
    </row>
    <row r="15" spans="1:13" ht="33.75" customHeight="1" x14ac:dyDescent="0.2">
      <c r="F15" s="12"/>
    </row>
  </sheetData>
  <mergeCells count="4">
    <mergeCell ref="F1:H1"/>
    <mergeCell ref="A6:I6"/>
    <mergeCell ref="A7:I7"/>
    <mergeCell ref="A8:I8"/>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
  <sheetViews>
    <sheetView workbookViewId="0">
      <selection activeCell="J15" sqref="J15"/>
    </sheetView>
  </sheetViews>
  <sheetFormatPr defaultRowHeight="12.75" x14ac:dyDescent="0.2"/>
  <cols>
    <col min="1" max="1" width="9.28515625" style="11" bestFit="1" customWidth="1"/>
    <col min="2" max="2" width="51.7109375" style="12" customWidth="1"/>
    <col min="3" max="3" width="8.28515625" style="12" bestFit="1" customWidth="1"/>
    <col min="4" max="4" width="11.28515625" style="12" bestFit="1" customWidth="1"/>
    <col min="5" max="5" width="13.28515625" style="12" customWidth="1"/>
    <col min="6" max="8" width="14.7109375" style="16" customWidth="1"/>
    <col min="9" max="9" width="12.5703125" style="12" bestFit="1" customWidth="1"/>
    <col min="10" max="10" width="12.140625" style="12" bestFit="1" customWidth="1"/>
    <col min="12" max="13" width="9.140625" style="12"/>
    <col min="14" max="14" width="21.28515625" style="12" customWidth="1"/>
    <col min="15" max="16384" width="9.140625" style="12"/>
  </cols>
  <sheetData>
    <row r="1" spans="1:14" x14ac:dyDescent="0.2">
      <c r="F1" s="91" t="s">
        <v>7</v>
      </c>
      <c r="G1" s="91"/>
      <c r="H1" s="91"/>
    </row>
    <row r="2" spans="1:14" ht="39" thickBot="1" x14ac:dyDescent="0.25">
      <c r="A2" s="53" t="s">
        <v>0</v>
      </c>
      <c r="B2" s="53" t="s">
        <v>5</v>
      </c>
      <c r="C2" s="53" t="s">
        <v>6</v>
      </c>
      <c r="D2" s="53" t="s">
        <v>16</v>
      </c>
      <c r="E2" s="13" t="s">
        <v>98</v>
      </c>
      <c r="F2" s="53" t="s">
        <v>1</v>
      </c>
      <c r="G2" s="53" t="s">
        <v>2</v>
      </c>
      <c r="H2" s="53" t="s">
        <v>3</v>
      </c>
      <c r="I2" s="54" t="s">
        <v>17</v>
      </c>
      <c r="J2" s="26" t="s">
        <v>18</v>
      </c>
    </row>
    <row r="3" spans="1:14" ht="51.75" thickBot="1" x14ac:dyDescent="0.25">
      <c r="A3" s="55">
        <v>1</v>
      </c>
      <c r="B3" s="56" t="s">
        <v>85</v>
      </c>
      <c r="C3" s="15" t="s">
        <v>47</v>
      </c>
      <c r="D3" s="55">
        <v>2</v>
      </c>
      <c r="E3" s="37">
        <v>60</v>
      </c>
      <c r="F3" s="70">
        <v>139.9</v>
      </c>
      <c r="G3" s="71">
        <v>244.8</v>
      </c>
      <c r="H3" s="71">
        <v>154.9</v>
      </c>
      <c r="I3" s="35">
        <f>MIN(F3:H3)</f>
        <v>139.9</v>
      </c>
      <c r="J3" s="35">
        <f>D3*I3/E3</f>
        <v>4.66</v>
      </c>
      <c r="N3" s="22"/>
    </row>
    <row r="4" spans="1:14" s="11" customFormat="1" x14ac:dyDescent="0.2">
      <c r="A4" s="96" t="s">
        <v>100</v>
      </c>
      <c r="B4" s="97"/>
      <c r="C4" s="97"/>
      <c r="D4" s="97"/>
      <c r="E4" s="97"/>
      <c r="F4" s="97"/>
      <c r="G4" s="97"/>
      <c r="H4" s="97"/>
      <c r="I4" s="98"/>
      <c r="J4" s="62">
        <v>6</v>
      </c>
      <c r="K4" s="63"/>
    </row>
    <row r="5" spans="1:14" s="11" customFormat="1" x14ac:dyDescent="0.2">
      <c r="A5" s="99" t="s">
        <v>101</v>
      </c>
      <c r="B5" s="100"/>
      <c r="C5" s="100"/>
      <c r="D5" s="100"/>
      <c r="E5" s="100"/>
      <c r="F5" s="100"/>
      <c r="G5" s="100"/>
      <c r="H5" s="100"/>
      <c r="I5" s="101"/>
      <c r="J5" s="57">
        <f>J3/J4</f>
        <v>0.78</v>
      </c>
      <c r="K5" s="63"/>
    </row>
    <row r="6" spans="1:14" x14ac:dyDescent="0.2">
      <c r="J6" s="18"/>
    </row>
    <row r="8" spans="1:14" ht="54" customHeight="1" x14ac:dyDescent="0.2"/>
    <row r="9" spans="1:14" x14ac:dyDescent="0.2">
      <c r="G9" s="45"/>
      <c r="H9" s="45"/>
      <c r="I9" s="45"/>
      <c r="J9" s="45"/>
    </row>
    <row r="10" spans="1:14" x14ac:dyDescent="0.2">
      <c r="G10" s="45"/>
      <c r="H10" s="45"/>
      <c r="I10" s="45"/>
      <c r="J10" s="45"/>
    </row>
    <row r="11" spans="1:14" x14ac:dyDescent="0.2">
      <c r="G11" s="45"/>
      <c r="H11" s="45"/>
      <c r="I11" s="45"/>
      <c r="J11" s="45"/>
    </row>
    <row r="12" spans="1:14" x14ac:dyDescent="0.2">
      <c r="B12" s="1"/>
      <c r="C12" s="1"/>
      <c r="D12" s="1"/>
      <c r="G12" s="1"/>
      <c r="H12" s="1"/>
      <c r="I12" s="1"/>
      <c r="J12" s="1"/>
    </row>
    <row r="17" spans="6:6" x14ac:dyDescent="0.2">
      <c r="F17" s="45"/>
    </row>
  </sheetData>
  <mergeCells count="3">
    <mergeCell ref="F1:H1"/>
    <mergeCell ref="A4:I4"/>
    <mergeCell ref="A5:I5"/>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0"/>
  <sheetViews>
    <sheetView topLeftCell="A4" workbookViewId="0">
      <selection activeCell="J16" sqref="J16"/>
    </sheetView>
  </sheetViews>
  <sheetFormatPr defaultRowHeight="12.75" x14ac:dyDescent="0.2"/>
  <cols>
    <col min="1" max="1" width="9.28515625" style="11" bestFit="1" customWidth="1"/>
    <col min="2" max="2" width="51.7109375" style="12" customWidth="1"/>
    <col min="3" max="3" width="8.28515625" style="12" bestFit="1" customWidth="1"/>
    <col min="4" max="4" width="11.28515625" style="12" bestFit="1" customWidth="1"/>
    <col min="5" max="5" width="13.28515625" style="12" customWidth="1"/>
    <col min="6" max="8" width="14.7109375" style="16" customWidth="1"/>
    <col min="9" max="9" width="12.5703125" style="12" bestFit="1" customWidth="1"/>
    <col min="10" max="10" width="12.140625" style="12" bestFit="1" customWidth="1"/>
    <col min="12" max="13" width="9.140625" style="12"/>
    <col min="14" max="14" width="21.28515625" style="12" customWidth="1"/>
    <col min="15" max="16384" width="9.140625" style="12"/>
  </cols>
  <sheetData>
    <row r="1" spans="1:14" x14ac:dyDescent="0.2">
      <c r="F1" s="91" t="s">
        <v>7</v>
      </c>
      <c r="G1" s="91"/>
      <c r="H1" s="91"/>
    </row>
    <row r="2" spans="1:14" ht="39" thickBot="1" x14ac:dyDescent="0.25">
      <c r="A2" s="13" t="s">
        <v>0</v>
      </c>
      <c r="B2" s="13" t="s">
        <v>5</v>
      </c>
      <c r="C2" s="13" t="s">
        <v>6</v>
      </c>
      <c r="D2" s="13" t="s">
        <v>16</v>
      </c>
      <c r="E2" s="13" t="s">
        <v>98</v>
      </c>
      <c r="F2" s="13" t="s">
        <v>1</v>
      </c>
      <c r="G2" s="13" t="s">
        <v>2</v>
      </c>
      <c r="H2" s="13" t="s">
        <v>3</v>
      </c>
      <c r="I2" s="26" t="s">
        <v>17</v>
      </c>
      <c r="J2" s="26" t="s">
        <v>18</v>
      </c>
    </row>
    <row r="3" spans="1:14" ht="60.75" thickBot="1" x14ac:dyDescent="0.25">
      <c r="A3" s="31">
        <v>1</v>
      </c>
      <c r="B3" s="32" t="s">
        <v>86</v>
      </c>
      <c r="C3" s="15" t="s">
        <v>47</v>
      </c>
      <c r="D3" s="31">
        <v>2</v>
      </c>
      <c r="E3" s="37">
        <v>60</v>
      </c>
      <c r="F3" s="70">
        <v>24.9</v>
      </c>
      <c r="G3" s="71">
        <v>16.899999999999999</v>
      </c>
      <c r="H3" s="71">
        <v>29.02</v>
      </c>
      <c r="I3" s="35">
        <f t="shared" ref="I3:I10" si="0">MIN(F3:H3)</f>
        <v>16.899999999999999</v>
      </c>
      <c r="J3" s="35">
        <f>D3*I3/E3</f>
        <v>0.56000000000000005</v>
      </c>
      <c r="N3" s="22"/>
    </row>
    <row r="4" spans="1:14" ht="30.75" thickBot="1" x14ac:dyDescent="0.25">
      <c r="A4" s="33">
        <v>2</v>
      </c>
      <c r="B4" s="34" t="s">
        <v>87</v>
      </c>
      <c r="C4" s="15" t="s">
        <v>47</v>
      </c>
      <c r="D4" s="33">
        <v>6</v>
      </c>
      <c r="E4" s="37">
        <v>12</v>
      </c>
      <c r="F4" s="70">
        <v>1.0900000000000001</v>
      </c>
      <c r="G4" s="71">
        <v>0.8</v>
      </c>
      <c r="H4" s="71">
        <v>0.79</v>
      </c>
      <c r="I4" s="35">
        <f t="shared" si="0"/>
        <v>0.79</v>
      </c>
      <c r="J4" s="36">
        <f>I4*D4/E4</f>
        <v>0.4</v>
      </c>
    </row>
    <row r="5" spans="1:14" ht="60.75" thickBot="1" x14ac:dyDescent="0.25">
      <c r="A5" s="33">
        <v>3</v>
      </c>
      <c r="B5" s="34" t="s">
        <v>88</v>
      </c>
      <c r="C5" s="15" t="s">
        <v>47</v>
      </c>
      <c r="D5" s="33">
        <v>2</v>
      </c>
      <c r="E5" s="37">
        <v>12</v>
      </c>
      <c r="F5" s="70">
        <v>32.520000000000003</v>
      </c>
      <c r="G5" s="71">
        <v>56.05</v>
      </c>
      <c r="H5" s="71">
        <v>44.99</v>
      </c>
      <c r="I5" s="35">
        <f t="shared" si="0"/>
        <v>32.520000000000003</v>
      </c>
      <c r="J5" s="35">
        <f>D5*I5/E5</f>
        <v>5.42</v>
      </c>
    </row>
    <row r="6" spans="1:14" ht="75.75" thickBot="1" x14ac:dyDescent="0.25">
      <c r="A6" s="43">
        <v>4</v>
      </c>
      <c r="B6" s="44" t="s">
        <v>89</v>
      </c>
      <c r="C6" s="15" t="s">
        <v>47</v>
      </c>
      <c r="D6" s="43">
        <v>1</v>
      </c>
      <c r="E6" s="37">
        <v>60</v>
      </c>
      <c r="F6" s="70">
        <v>175.6</v>
      </c>
      <c r="G6" s="71">
        <v>157.69999999999999</v>
      </c>
      <c r="H6" s="71">
        <v>244.64</v>
      </c>
      <c r="I6" s="35">
        <f t="shared" si="0"/>
        <v>157.69999999999999</v>
      </c>
      <c r="J6" s="36">
        <f>I6*D6/E6</f>
        <v>2.63</v>
      </c>
    </row>
    <row r="7" spans="1:14" ht="90.75" thickBot="1" x14ac:dyDescent="0.25">
      <c r="A7" s="43">
        <v>5</v>
      </c>
      <c r="B7" s="44" t="s">
        <v>90</v>
      </c>
      <c r="C7" s="15" t="s">
        <v>47</v>
      </c>
      <c r="D7" s="43">
        <v>1</v>
      </c>
      <c r="E7" s="37">
        <v>60</v>
      </c>
      <c r="F7" s="70">
        <v>130.86000000000001</v>
      </c>
      <c r="G7" s="71">
        <v>163.13999999999999</v>
      </c>
      <c r="H7" s="71">
        <v>164.9</v>
      </c>
      <c r="I7" s="35">
        <f t="shared" si="0"/>
        <v>130.86000000000001</v>
      </c>
      <c r="J7" s="36">
        <f>I7*D7/E7</f>
        <v>2.1800000000000002</v>
      </c>
    </row>
    <row r="8" spans="1:14" ht="30.75" thickBot="1" x14ac:dyDescent="0.25">
      <c r="A8" s="43">
        <v>6</v>
      </c>
      <c r="B8" s="77" t="s">
        <v>108</v>
      </c>
      <c r="C8" s="78" t="s">
        <v>47</v>
      </c>
      <c r="D8" s="79">
        <v>150</v>
      </c>
      <c r="E8" s="80">
        <v>60</v>
      </c>
      <c r="F8" s="81">
        <f>715.46/150</f>
        <v>4.7699999999999996</v>
      </c>
      <c r="G8" s="82">
        <f>467.25/150</f>
        <v>3.12</v>
      </c>
      <c r="H8" s="82">
        <f>539.9/150</f>
        <v>3.6</v>
      </c>
      <c r="I8" s="83">
        <f t="shared" si="0"/>
        <v>3.12</v>
      </c>
      <c r="J8" s="83">
        <f>I8*D8/E8</f>
        <v>7.8</v>
      </c>
    </row>
    <row r="9" spans="1:14" ht="60.75" thickBot="1" x14ac:dyDescent="0.25">
      <c r="A9" s="43">
        <v>7</v>
      </c>
      <c r="B9" s="44" t="s">
        <v>91</v>
      </c>
      <c r="C9" s="15" t="s">
        <v>47</v>
      </c>
      <c r="D9" s="43">
        <v>2</v>
      </c>
      <c r="E9" s="37">
        <v>60</v>
      </c>
      <c r="F9" s="70">
        <v>239.9</v>
      </c>
      <c r="G9" s="71">
        <v>211.93</v>
      </c>
      <c r="H9" s="71">
        <v>192.95</v>
      </c>
      <c r="I9" s="35">
        <f t="shared" si="0"/>
        <v>192.95</v>
      </c>
      <c r="J9" s="35">
        <f>D9*I9/E9</f>
        <v>6.43</v>
      </c>
    </row>
    <row r="10" spans="1:14" ht="15.75" thickBot="1" x14ac:dyDescent="0.25">
      <c r="A10" s="43">
        <v>8</v>
      </c>
      <c r="B10" s="44" t="s">
        <v>92</v>
      </c>
      <c r="C10" s="15" t="s">
        <v>47</v>
      </c>
      <c r="D10" s="43">
        <v>1</v>
      </c>
      <c r="E10" s="37">
        <v>60</v>
      </c>
      <c r="F10" s="70">
        <v>142.56</v>
      </c>
      <c r="G10" s="71">
        <v>207</v>
      </c>
      <c r="H10" s="71">
        <v>153.59</v>
      </c>
      <c r="I10" s="35">
        <f t="shared" si="0"/>
        <v>142.56</v>
      </c>
      <c r="J10" s="35">
        <f>D10*I10/E10</f>
        <v>2.38</v>
      </c>
    </row>
    <row r="11" spans="1:14" s="11" customFormat="1" ht="13.5" thickBot="1" x14ac:dyDescent="0.25">
      <c r="A11" s="93" t="s">
        <v>99</v>
      </c>
      <c r="B11" s="94"/>
      <c r="C11" s="94"/>
      <c r="D11" s="94"/>
      <c r="E11" s="94"/>
      <c r="F11" s="94"/>
      <c r="G11" s="94"/>
      <c r="H11" s="94"/>
      <c r="I11" s="95"/>
      <c r="J11" s="61">
        <f>SUM(J3:J10)</f>
        <v>27.8</v>
      </c>
      <c r="K11" s="63"/>
    </row>
    <row r="12" spans="1:14" s="11" customFormat="1" x14ac:dyDescent="0.2">
      <c r="A12" s="96" t="s">
        <v>100</v>
      </c>
      <c r="B12" s="97"/>
      <c r="C12" s="97"/>
      <c r="D12" s="97"/>
      <c r="E12" s="97"/>
      <c r="F12" s="97"/>
      <c r="G12" s="97"/>
      <c r="H12" s="97"/>
      <c r="I12" s="98"/>
      <c r="J12" s="62">
        <v>6</v>
      </c>
      <c r="K12" s="63"/>
    </row>
    <row r="13" spans="1:14" s="11" customFormat="1" x14ac:dyDescent="0.2">
      <c r="A13" s="99" t="s">
        <v>101</v>
      </c>
      <c r="B13" s="100"/>
      <c r="C13" s="100"/>
      <c r="D13" s="100"/>
      <c r="E13" s="100"/>
      <c r="F13" s="100"/>
      <c r="G13" s="100"/>
      <c r="H13" s="100"/>
      <c r="I13" s="101"/>
      <c r="J13" s="57">
        <f>J11/J12</f>
        <v>4.63</v>
      </c>
      <c r="K13" s="63"/>
    </row>
    <row r="14" spans="1:14" x14ac:dyDescent="0.2">
      <c r="H14" s="45"/>
      <c r="I14" s="45"/>
      <c r="J14"/>
      <c r="K14" s="45"/>
    </row>
    <row r="15" spans="1:14" x14ac:dyDescent="0.2">
      <c r="H15" s="45"/>
      <c r="I15" s="45"/>
      <c r="J15"/>
      <c r="K15" s="45"/>
    </row>
    <row r="16" spans="1:14" ht="54" customHeight="1" x14ac:dyDescent="0.2">
      <c r="B16" s="15" t="s">
        <v>109</v>
      </c>
      <c r="H16" s="45"/>
      <c r="I16" s="45"/>
      <c r="J16"/>
      <c r="K16" s="45"/>
    </row>
    <row r="17" spans="2:11" x14ac:dyDescent="0.2">
      <c r="H17" s="45"/>
      <c r="I17" s="45"/>
      <c r="J17"/>
      <c r="K17" s="45"/>
    </row>
    <row r="18" spans="2:11" x14ac:dyDescent="0.2">
      <c r="H18" s="45"/>
      <c r="I18" s="45"/>
      <c r="J18"/>
      <c r="K18" s="45"/>
    </row>
    <row r="19" spans="2:11" x14ac:dyDescent="0.2">
      <c r="H19" s="45"/>
      <c r="I19" s="45"/>
      <c r="J19"/>
      <c r="K19" s="45"/>
    </row>
    <row r="20" spans="2:11" x14ac:dyDescent="0.2">
      <c r="B20" s="1"/>
      <c r="C20" s="1"/>
      <c r="D20" s="1"/>
      <c r="H20" s="45"/>
      <c r="I20" s="45"/>
      <c r="J20"/>
      <c r="K20" s="45"/>
    </row>
  </sheetData>
  <mergeCells count="4">
    <mergeCell ref="F1:H1"/>
    <mergeCell ref="A11:I11"/>
    <mergeCell ref="A12:I12"/>
    <mergeCell ref="A13:I1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
  <sheetViews>
    <sheetView showGridLines="0" tabSelected="1" zoomScaleNormal="100" workbookViewId="0">
      <selection activeCell="B18" sqref="B18"/>
    </sheetView>
  </sheetViews>
  <sheetFormatPr defaultRowHeight="12.75" x14ac:dyDescent="0.2"/>
  <cols>
    <col min="1" max="1" width="20.5703125" style="11" customWidth="1"/>
    <col min="2" max="2" width="57.42578125" style="11" customWidth="1"/>
    <col min="3" max="8" width="11.5703125" style="11" customWidth="1"/>
    <col min="9" max="9" width="12.7109375" style="11" bestFit="1" customWidth="1"/>
    <col min="10" max="10" width="14.140625" style="11" bestFit="1" customWidth="1"/>
    <col min="11" max="11" width="9.140625" style="11"/>
    <col min="12" max="12" width="11.42578125" style="11" bestFit="1" customWidth="1"/>
    <col min="13" max="16384" width="9.140625" style="11"/>
  </cols>
  <sheetData>
    <row r="1" spans="1:12" x14ac:dyDescent="0.2">
      <c r="A1" s="12"/>
      <c r="B1" s="12"/>
      <c r="C1" s="12"/>
      <c r="D1" s="12"/>
      <c r="E1" s="12"/>
      <c r="F1" s="91" t="s">
        <v>4</v>
      </c>
      <c r="G1" s="91"/>
      <c r="H1" s="91"/>
      <c r="I1" s="12"/>
      <c r="J1" s="12"/>
    </row>
    <row r="2" spans="1:12" ht="39" thickBot="1" x14ac:dyDescent="0.25">
      <c r="A2" s="14" t="s">
        <v>0</v>
      </c>
      <c r="B2" s="13" t="s">
        <v>5</v>
      </c>
      <c r="C2" s="13" t="s">
        <v>6</v>
      </c>
      <c r="D2" s="13" t="s">
        <v>16</v>
      </c>
      <c r="E2" s="13" t="s">
        <v>98</v>
      </c>
      <c r="F2" s="13" t="s">
        <v>1</v>
      </c>
      <c r="G2" s="13" t="s">
        <v>2</v>
      </c>
      <c r="H2" s="13" t="s">
        <v>3</v>
      </c>
      <c r="I2" s="13" t="s">
        <v>17</v>
      </c>
      <c r="J2" s="13" t="s">
        <v>18</v>
      </c>
      <c r="K2" s="13" t="s">
        <v>19</v>
      </c>
    </row>
    <row r="3" spans="1:12" ht="60.75" thickBot="1" x14ac:dyDescent="0.25">
      <c r="A3" s="31">
        <v>1</v>
      </c>
      <c r="B3" s="32" t="s">
        <v>93</v>
      </c>
      <c r="C3" s="19" t="s">
        <v>14</v>
      </c>
      <c r="D3" s="19">
        <v>1</v>
      </c>
      <c r="E3" s="37">
        <v>60</v>
      </c>
      <c r="F3" s="70">
        <v>751.97</v>
      </c>
      <c r="G3" s="71">
        <v>587.99</v>
      </c>
      <c r="H3" s="71">
        <v>609.99</v>
      </c>
      <c r="I3" s="39">
        <f>MIN(F3:H3)</f>
        <v>587.99</v>
      </c>
      <c r="J3" s="36">
        <f>D3*I3*K3/12</f>
        <v>4.9000000000000004</v>
      </c>
      <c r="K3" s="42">
        <v>0.1</v>
      </c>
      <c r="L3" s="20"/>
    </row>
    <row r="4" spans="1:12" ht="45.75" thickBot="1" x14ac:dyDescent="0.25">
      <c r="A4" s="33">
        <v>2</v>
      </c>
      <c r="B4" s="34" t="s">
        <v>94</v>
      </c>
      <c r="C4" s="15" t="s">
        <v>14</v>
      </c>
      <c r="D4" s="15">
        <v>1</v>
      </c>
      <c r="E4" s="68">
        <v>60</v>
      </c>
      <c r="F4" s="70">
        <v>510.99</v>
      </c>
      <c r="G4" s="71">
        <v>654</v>
      </c>
      <c r="H4" s="71">
        <v>769.99</v>
      </c>
      <c r="I4" s="39">
        <f>MIN(F4:H4)</f>
        <v>510.99</v>
      </c>
      <c r="J4" s="36">
        <f>D4*I4*K4/12</f>
        <v>4.26</v>
      </c>
      <c r="K4" s="42">
        <v>0.1</v>
      </c>
      <c r="L4" s="20"/>
    </row>
    <row r="5" spans="1:12" ht="60.75" thickBot="1" x14ac:dyDescent="0.25">
      <c r="A5" s="58">
        <v>3</v>
      </c>
      <c r="B5" s="59" t="s">
        <v>95</v>
      </c>
      <c r="C5" s="60" t="s">
        <v>14</v>
      </c>
      <c r="D5" s="60">
        <v>1</v>
      </c>
      <c r="E5" s="69">
        <v>60</v>
      </c>
      <c r="F5" s="70">
        <v>1213.55</v>
      </c>
      <c r="G5" s="71">
        <v>1525</v>
      </c>
      <c r="H5" s="71">
        <v>1401.57</v>
      </c>
      <c r="I5" s="39">
        <f>MIN(F5:H5)</f>
        <v>1213.55</v>
      </c>
      <c r="J5" s="36">
        <f>D5*I5*K5/12</f>
        <v>10.11</v>
      </c>
      <c r="K5" s="42">
        <v>0.1</v>
      </c>
    </row>
    <row r="6" spans="1:12" ht="13.5" thickBot="1" x14ac:dyDescent="0.25">
      <c r="A6" s="93" t="s">
        <v>99</v>
      </c>
      <c r="B6" s="94"/>
      <c r="C6" s="94"/>
      <c r="D6" s="94"/>
      <c r="E6" s="94"/>
      <c r="F6" s="94"/>
      <c r="G6" s="94"/>
      <c r="H6" s="94"/>
      <c r="I6" s="95"/>
      <c r="J6" s="61">
        <f>SUM(J3:J5)</f>
        <v>19.27</v>
      </c>
      <c r="L6" s="20"/>
    </row>
    <row r="7" spans="1:12" x14ac:dyDescent="0.2">
      <c r="A7" s="96" t="s">
        <v>100</v>
      </c>
      <c r="B7" s="97"/>
      <c r="C7" s="97"/>
      <c r="D7" s="97"/>
      <c r="E7" s="97"/>
      <c r="F7" s="97"/>
      <c r="G7" s="97"/>
      <c r="H7" s="97"/>
      <c r="I7" s="98"/>
      <c r="J7" s="62">
        <v>6</v>
      </c>
    </row>
    <row r="8" spans="1:12" x14ac:dyDescent="0.2">
      <c r="A8" s="99" t="s">
        <v>101</v>
      </c>
      <c r="B8" s="100"/>
      <c r="C8" s="100"/>
      <c r="D8" s="100"/>
      <c r="E8" s="100"/>
      <c r="F8" s="100"/>
      <c r="G8" s="100"/>
      <c r="H8" s="100"/>
      <c r="I8" s="101"/>
      <c r="J8" s="57">
        <f>J6/J7</f>
        <v>3.21</v>
      </c>
    </row>
    <row r="9" spans="1:12" ht="13.5" thickBot="1" x14ac:dyDescent="0.25">
      <c r="J9" s="20"/>
    </row>
    <row r="10" spans="1:12" ht="13.5" thickBot="1" x14ac:dyDescent="0.25">
      <c r="A10" s="85" t="s">
        <v>101</v>
      </c>
    </row>
    <row r="11" spans="1:12" x14ac:dyDescent="0.2">
      <c r="A11" s="86">
        <v>1.64</v>
      </c>
    </row>
    <row r="12" spans="1:12" x14ac:dyDescent="0.2">
      <c r="A12" s="17">
        <v>12.37</v>
      </c>
    </row>
    <row r="13" spans="1:12" x14ac:dyDescent="0.2">
      <c r="A13" s="17">
        <v>7.33</v>
      </c>
    </row>
    <row r="14" spans="1:12" x14ac:dyDescent="0.2">
      <c r="A14" s="17">
        <v>3.22</v>
      </c>
    </row>
    <row r="15" spans="1:12" ht="17.25" customHeight="1" x14ac:dyDescent="0.2">
      <c r="A15" s="17">
        <v>0.78</v>
      </c>
    </row>
    <row r="16" spans="1:12" x14ac:dyDescent="0.2">
      <c r="A16" s="17">
        <v>4.63</v>
      </c>
    </row>
    <row r="17" spans="1:1" ht="13.5" thickBot="1" x14ac:dyDescent="0.25">
      <c r="A17" s="84">
        <v>3.21</v>
      </c>
    </row>
    <row r="18" spans="1:1" ht="13.5" thickBot="1" x14ac:dyDescent="0.25">
      <c r="A18" s="85">
        <f>SUM(A11:A17)</f>
        <v>33.18</v>
      </c>
    </row>
  </sheetData>
  <mergeCells count="4">
    <mergeCell ref="F1:H1"/>
    <mergeCell ref="A6:I6"/>
    <mergeCell ref="A7:I7"/>
    <mergeCell ref="A8:I8"/>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Uniforme</vt:lpstr>
      <vt:lpstr> Equip. Arromb. (mat.consumo)</vt:lpstr>
      <vt:lpstr>Equip. Primeiros Socorros</vt:lpstr>
      <vt:lpstr>Mat. Primeiros Socorros</vt:lpstr>
      <vt:lpstr>Equip. Comunicação</vt:lpstr>
      <vt:lpstr>Mat. Sinalização Emergência</vt:lpstr>
      <vt:lpstr>Mat. Segurança do Trabalho</vt:lpstr>
      <vt:lpstr>Equip. Escritório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Felipe Flores da Silva</dc:creator>
  <cp:lastModifiedBy>Pedro</cp:lastModifiedBy>
  <cp:lastPrinted>2019-08-28T14:06:04Z</cp:lastPrinted>
  <dcterms:created xsi:type="dcterms:W3CDTF">2014-02-07T18:14:59Z</dcterms:created>
  <dcterms:modified xsi:type="dcterms:W3CDTF">2021-07-30T15:18:05Z</dcterms:modified>
</cp:coreProperties>
</file>