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nuzavalverde\Downloads\"/>
    </mc:Choice>
  </mc:AlternateContent>
  <bookViews>
    <workbookView xWindow="0" yWindow="0" windowWidth="28800" windowHeight="12435"/>
  </bookViews>
  <sheets>
    <sheet name="Estimativa_-_ITEM_&lt;Nº&gt;" sheetId="1" r:id="rId1"/>
    <sheet name="Perfis" sheetId="2" r:id="rId2"/>
    <sheet name="Serviços" sheetId="3" r:id="rId3"/>
  </sheets>
  <definedNames>
    <definedName name="Serviços">Serviços!$A$2:$A$10</definedName>
  </definedNames>
  <calcPr calcId="152511"/>
</workbook>
</file>

<file path=xl/calcChain.xml><?xml version="1.0" encoding="utf-8"?>
<calcChain xmlns="http://schemas.openxmlformats.org/spreadsheetml/2006/main">
  <c r="C10" i="1" l="1"/>
  <c r="E10" i="1" s="1"/>
  <c r="F10" i="1" s="1"/>
  <c r="G10" i="1" s="1"/>
  <c r="H10" i="1" s="1"/>
  <c r="C9" i="1"/>
  <c r="E9" i="1" s="1"/>
  <c r="F9" i="1" s="1"/>
  <c r="G9" i="1" s="1"/>
  <c r="H9" i="1" s="1"/>
  <c r="C8" i="1"/>
  <c r="E8" i="1" s="1"/>
  <c r="F8" i="1" s="1"/>
  <c r="G8" i="1" s="1"/>
  <c r="H8" i="1" s="1"/>
  <c r="C7" i="1"/>
  <c r="E7" i="1" s="1"/>
  <c r="F7" i="1" s="1"/>
  <c r="G7" i="1" s="1"/>
  <c r="H7" i="1" s="1"/>
  <c r="C6" i="1"/>
  <c r="E6" i="1" s="1"/>
  <c r="F6" i="1" s="1"/>
  <c r="D11" i="1"/>
  <c r="F11" i="1" l="1"/>
  <c r="G6" i="1"/>
  <c r="G11" i="1" l="1"/>
  <c r="H6" i="1"/>
  <c r="H11" i="1" s="1"/>
</calcChain>
</file>

<file path=xl/sharedStrings.xml><?xml version="1.0" encoding="utf-8"?>
<sst xmlns="http://schemas.openxmlformats.org/spreadsheetml/2006/main" count="138" uniqueCount="112">
  <si>
    <t>Planilha Estimativa do Valor do Serviço</t>
  </si>
  <si>
    <t>ITEM</t>
  </si>
  <si>
    <t>Serviços de Sustentação à Infraestrutura e Operações de Tecnologia da Informação do CNMP</t>
  </si>
  <si>
    <t>Fator K:</t>
  </si>
  <si>
    <t>Perfil</t>
  </si>
  <si>
    <t>Salário de referência (A)</t>
  </si>
  <si>
    <t>Quantidade (B)</t>
  </si>
  <si>
    <t>Custo unitário mensal do Perfil (C)</t>
  </si>
  <si>
    <t>Custo total mensal por Perfil (D = C x B)</t>
  </si>
  <si>
    <t xml:space="preserve">Custo total anual por Perfil (D x 12) </t>
  </si>
  <si>
    <t xml:space="preserve">Custo total anual por Perfil (D x 5) </t>
  </si>
  <si>
    <t>Administrador de banco de dados - Sênior</t>
  </si>
  <si>
    <t>Analista de redes e de comunicação de dados Sênior</t>
  </si>
  <si>
    <t>Administrador de sistemas operacionais Sênior</t>
  </si>
  <si>
    <t>Especialista em Cloud - Sênior</t>
  </si>
  <si>
    <t>Administrador em segurança da informação - Sênior</t>
  </si>
  <si>
    <t>Quantitativo Total Equipe</t>
  </si>
  <si>
    <t>Custo Total mensal (F)</t>
  </si>
  <si>
    <t>*Planilha elaborada com base no modelo da Planilha Simplificada para Estimativa do Valor Mensal dos Serviços (Portaria SGD/MGI nº 1.070/2023)</t>
  </si>
  <si>
    <t>CBO de Referência</t>
  </si>
  <si>
    <t>Cód. Identificação do Perfil</t>
  </si>
  <si>
    <t>Descrição do Perfil</t>
  </si>
  <si>
    <t>Valor Salarial (R$)</t>
  </si>
  <si>
    <t>3172-10</t>
  </si>
  <si>
    <t>TECSUP-01</t>
  </si>
  <si>
    <t>Técnico de suporte ao usuário de tecnologia da informação Júnior</t>
  </si>
  <si>
    <t>TECSUP-02</t>
  </si>
  <si>
    <t>Técnico de suporte ao usuário de tecnologia da informação Pleno</t>
  </si>
  <si>
    <t>TECSUP-03</t>
  </si>
  <si>
    <t>Técnico de suporte ao usuário de tecnologia da informação Sênior</t>
  </si>
  <si>
    <t>3132-20</t>
  </si>
  <si>
    <t>TECMAN-01</t>
  </si>
  <si>
    <t>Técnico em manutenção de equipamentos de informática Júnior</t>
  </si>
  <si>
    <t>TECMAN-02</t>
  </si>
  <si>
    <t>Técnico em manutenção de equipamentos de informática Pleno</t>
  </si>
  <si>
    <t>TECMAN-03</t>
  </si>
  <si>
    <t>Técnico em manutenção de equipamentos de informática Sênior</t>
  </si>
  <si>
    <t>1425-30</t>
  </si>
  <si>
    <t>GERSUP</t>
  </si>
  <si>
    <t>Gerente de suporte técnico de tecnologia da informação</t>
  </si>
  <si>
    <t>2124-20</t>
  </si>
  <si>
    <t>ASUPCOMP-01</t>
  </si>
  <si>
    <t>Analista de suporte computacional Júnior</t>
  </si>
  <si>
    <t>ASUPCOMP-02</t>
  </si>
  <si>
    <t>Analista de suporte computacional Pleno</t>
  </si>
  <si>
    <t>ASUPCOMP-03</t>
  </si>
  <si>
    <t>Analista de suporte computacional Sênior</t>
  </si>
  <si>
    <t>1425-5, 1425-15</t>
  </si>
  <si>
    <t>GERINF</t>
  </si>
  <si>
    <t>Gerente de infraestrutura de tecnologia da informação</t>
  </si>
  <si>
    <t>2123-5</t>
  </si>
  <si>
    <t>ABD-01</t>
  </si>
  <si>
    <t>Administrador de banco de dados - Júnior</t>
  </si>
  <si>
    <t>ABD-02</t>
  </si>
  <si>
    <t>Administrador de banco de dados - Pleno</t>
  </si>
  <si>
    <t>ABD-03</t>
  </si>
  <si>
    <t>2123-15</t>
  </si>
  <si>
    <t>ASO-01</t>
  </si>
  <si>
    <t>Administrador de sistemas operacionais Júnior</t>
  </si>
  <si>
    <t>ASO-02</t>
  </si>
  <si>
    <t>Administrador de sistemas operacionais Pleno</t>
  </si>
  <si>
    <t>ASO-03</t>
  </si>
  <si>
    <t>2124-10, 2123-10</t>
  </si>
  <si>
    <t>ARED-01</t>
  </si>
  <si>
    <t>Analista de redes e de comunicação de dados Júnior</t>
  </si>
  <si>
    <t>ARED-02</t>
  </si>
  <si>
    <t>Analista de redes e de comunicação de dados Pleno</t>
  </si>
  <si>
    <t>ARED-03</t>
  </si>
  <si>
    <t>3133-05, 3133-10</t>
  </si>
  <si>
    <t>TECRED-01</t>
  </si>
  <si>
    <t>Técnico de Rede (Telecomunicações) Júnior</t>
  </si>
  <si>
    <t>TECRED-02</t>
  </si>
  <si>
    <t>Técnico de Rede (Telecomunicações) Pleno</t>
  </si>
  <si>
    <t>TECRED-03</t>
  </si>
  <si>
    <t>Técnico de Rede (Telecomunicações) Sênior</t>
  </si>
  <si>
    <t>3171-10, 2124-30, 2124-05</t>
  </si>
  <si>
    <t>DESTEC-01</t>
  </si>
  <si>
    <t>Desenvolvedor de sistemas de tecnologia da informação Júnior</t>
  </si>
  <si>
    <t>DESTEC-02</t>
  </si>
  <si>
    <t>Desenvolvedor de sistemas de tecnologia da informação Pleno</t>
  </si>
  <si>
    <t>DESTEC-03</t>
  </si>
  <si>
    <t>Desenvolvedor de sistemas de tecnologia da informação Sênior</t>
  </si>
  <si>
    <t>2124-15, 2124-25</t>
  </si>
  <si>
    <t>ASISA-01</t>
  </si>
  <si>
    <t>Analista de sistemas de automação - Júnior</t>
  </si>
  <si>
    <t>ASISA-02</t>
  </si>
  <si>
    <t>Analista de sistemas de automação - Pleno</t>
  </si>
  <si>
    <t>ASISA-03</t>
  </si>
  <si>
    <t>Analista de sistemas de automação - Sênior</t>
  </si>
  <si>
    <t>2123-20</t>
  </si>
  <si>
    <t>ASEG-01</t>
  </si>
  <si>
    <t>Administrador em segurança da informação - Júnior</t>
  </si>
  <si>
    <t>ASEG-02</t>
  </si>
  <si>
    <t>Administrador em segurança da informação - Pleno</t>
  </si>
  <si>
    <t>ASEG-03</t>
  </si>
  <si>
    <t>1425-25</t>
  </si>
  <si>
    <t>GERSEG</t>
  </si>
  <si>
    <t>Gerente de segurança da informação</t>
  </si>
  <si>
    <t>2122-15</t>
  </si>
  <si>
    <t>CLOUD-01</t>
  </si>
  <si>
    <t>Especialista em Cloud - Pleno</t>
  </si>
  <si>
    <t>CLOUD-02</t>
  </si>
  <si>
    <t>Serviços</t>
  </si>
  <si>
    <t>Gerenciamento de Serviços de TIC</t>
  </si>
  <si>
    <t>Sustentação de Aplicações</t>
  </si>
  <si>
    <t>Armazenamento e Backup</t>
  </si>
  <si>
    <t>Sustentação de Banco de Dados</t>
  </si>
  <si>
    <t>Administração de Dados</t>
  </si>
  <si>
    <t>Conectividade e Comunicação</t>
  </si>
  <si>
    <t>Segurança de TIC</t>
  </si>
  <si>
    <t>Monitoramento de Serviços de TI</t>
  </si>
  <si>
    <t>Suporte Técnico de Microinformática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</si>
</sst>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-416]&quot; &quot;#,##0.00&quot; &quot;;&quot;-&quot;[$R$-416]&quot; &quot;#,##0.00&quot; &quot;;[$R$-416]&quot; -&quot;00&quot; &quot;;&quot; &quot;@&quot; &quot;"/>
    <numFmt numFmtId="165" formatCode="[$R$ -416]#,##0.00"/>
  </numFmts>
  <fonts count="17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0"/>
      <color rgb="FF000000"/>
      <name val="Arial1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1"/>
    </font>
    <font>
      <b/>
      <sz val="11"/>
      <color rgb="FF000000"/>
      <name val="Arial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1">
    <xf numFmtId="0" fontId="0" fillId="0" borderId="0"/>
    <xf numFmtId="164" fontId="1" fillId="0" borderId="0" applyFon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1">
    <xf numFmtId="0" fontId="0" fillId="0" borderId="0" xfId="0"/>
    <xf numFmtId="0" fontId="15" fillId="9" borderId="0" xfId="0" applyFont="1" applyFill="1"/>
    <xf numFmtId="0" fontId="16" fillId="1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0" fillId="0" borderId="4" xfId="0" applyBorder="1"/>
    <xf numFmtId="0" fontId="16" fillId="10" borderId="6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0" fillId="0" borderId="2" xfId="0" applyBorder="1"/>
    <xf numFmtId="0" fontId="15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left" vertical="center" wrapText="1"/>
    </xf>
    <xf numFmtId="0" fontId="15" fillId="11" borderId="2" xfId="0" applyFont="1" applyFill="1" applyBorder="1" applyAlignment="1">
      <alignment horizontal="center" vertical="center" wrapText="1"/>
    </xf>
    <xf numFmtId="164" fontId="15" fillId="11" borderId="0" xfId="0" applyNumberFormat="1" applyFont="1" applyFill="1" applyAlignment="1">
      <alignment horizontal="center" vertical="center" wrapText="1"/>
    </xf>
    <xf numFmtId="164" fontId="15" fillId="11" borderId="2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/>
    <xf numFmtId="0" fontId="16" fillId="1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0" fillId="0" borderId="2" xfId="0" applyFill="1" applyBorder="1"/>
    <xf numFmtId="49" fontId="16" fillId="12" borderId="12" xfId="15" applyNumberFormat="1" applyFont="1" applyFill="1" applyBorder="1" applyAlignment="1" applyProtection="1">
      <alignment horizontal="center" vertical="center" wrapText="1"/>
    </xf>
    <xf numFmtId="49" fontId="16" fillId="12" borderId="13" xfId="15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/>
    <xf numFmtId="49" fontId="15" fillId="0" borderId="14" xfId="15" applyNumberFormat="1" applyFont="1" applyFill="1" applyBorder="1" applyAlignment="1" applyProtection="1">
      <alignment horizontal="left" vertical="center"/>
    </xf>
    <xf numFmtId="49" fontId="15" fillId="0" borderId="15" xfId="15" applyNumberFormat="1" applyFont="1" applyFill="1" applyBorder="1" applyAlignment="1" applyProtection="1">
      <alignment horizontal="left" vertical="center"/>
    </xf>
    <xf numFmtId="164" fontId="15" fillId="0" borderId="14" xfId="15" applyNumberFormat="1" applyFont="1" applyFill="1" applyBorder="1" applyAlignment="1" applyProtection="1">
      <alignment horizontal="left" vertical="center"/>
    </xf>
    <xf numFmtId="49" fontId="15" fillId="13" borderId="16" xfId="15" applyNumberFormat="1" applyFont="1" applyFill="1" applyBorder="1" applyAlignment="1" applyProtection="1">
      <alignment horizontal="left" vertical="center"/>
    </xf>
    <xf numFmtId="49" fontId="15" fillId="13" borderId="0" xfId="15" applyNumberFormat="1" applyFont="1" applyFill="1" applyAlignment="1" applyProtection="1">
      <alignment horizontal="left" vertical="center"/>
    </xf>
    <xf numFmtId="164" fontId="15" fillId="13" borderId="16" xfId="15" applyNumberFormat="1" applyFont="1" applyFill="1" applyBorder="1" applyAlignment="1" applyProtection="1">
      <alignment horizontal="left" vertical="center"/>
    </xf>
    <xf numFmtId="49" fontId="15" fillId="0" borderId="16" xfId="15" applyNumberFormat="1" applyFont="1" applyFill="1" applyBorder="1" applyAlignment="1" applyProtection="1">
      <alignment horizontal="left" vertical="center"/>
    </xf>
    <xf numFmtId="49" fontId="15" fillId="0" borderId="0" xfId="15" applyNumberFormat="1" applyFont="1" applyFill="1" applyAlignment="1" applyProtection="1">
      <alignment horizontal="left" vertical="center"/>
    </xf>
    <xf numFmtId="164" fontId="15" fillId="0" borderId="16" xfId="15" applyNumberFormat="1" applyFont="1" applyFill="1" applyBorder="1" applyAlignment="1" applyProtection="1">
      <alignment horizontal="left" vertical="center"/>
    </xf>
    <xf numFmtId="49" fontId="15" fillId="0" borderId="17" xfId="15" applyNumberFormat="1" applyFont="1" applyFill="1" applyBorder="1" applyAlignment="1" applyProtection="1">
      <alignment horizontal="left" vertical="center"/>
    </xf>
    <xf numFmtId="49" fontId="15" fillId="0" borderId="18" xfId="15" applyNumberFormat="1" applyFont="1" applyFill="1" applyBorder="1" applyAlignment="1" applyProtection="1">
      <alignment horizontal="left" vertical="center"/>
    </xf>
    <xf numFmtId="164" fontId="15" fillId="0" borderId="17" xfId="15" applyNumberFormat="1" applyFont="1" applyFill="1" applyBorder="1" applyAlignment="1" applyProtection="1">
      <alignment horizontal="left" vertical="center"/>
    </xf>
    <xf numFmtId="49" fontId="16" fillId="12" borderId="2" xfId="15" applyNumberFormat="1" applyFont="1" applyFill="1" applyBorder="1" applyAlignment="1" applyProtection="1">
      <alignment horizontal="center" vertical="center" wrapText="1"/>
    </xf>
    <xf numFmtId="49" fontId="15" fillId="0" borderId="6" xfId="15" applyNumberFormat="1" applyFont="1" applyFill="1" applyBorder="1" applyAlignment="1" applyProtection="1">
      <alignment horizontal="left" vertical="center"/>
    </xf>
    <xf numFmtId="49" fontId="15" fillId="13" borderId="7" xfId="15" applyNumberFormat="1" applyFont="1" applyFill="1" applyBorder="1" applyAlignment="1" applyProtection="1">
      <alignment horizontal="left" vertical="center"/>
    </xf>
    <xf numFmtId="49" fontId="15" fillId="0" borderId="7" xfId="15" applyNumberFormat="1" applyFont="1" applyFill="1" applyBorder="1" applyAlignment="1" applyProtection="1">
      <alignment horizontal="left" vertical="center"/>
    </xf>
    <xf numFmtId="165" fontId="15" fillId="13" borderId="7" xfId="15" applyNumberFormat="1" applyFont="1" applyFill="1" applyBorder="1" applyAlignment="1" applyProtection="1">
      <alignment horizontal="left" vertical="center"/>
    </xf>
    <xf numFmtId="49" fontId="15" fillId="0" borderId="4" xfId="15" applyNumberFormat="1" applyFont="1" applyFill="1" applyBorder="1" applyAlignment="1" applyProtection="1">
      <alignment horizontal="left" vertical="center"/>
    </xf>
  </cellXfs>
  <cellStyles count="21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Moeda" xfId="1" builtinId="4" customBuiltin="1"/>
    <cellStyle name="Neutral" xfId="14"/>
    <cellStyle name="Normal" xfId="0" builtinId="0" customBuiltin="1"/>
    <cellStyle name="Normal 2" xfId="15"/>
    <cellStyle name="Note" xfId="16"/>
    <cellStyle name="Result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/>
  </sheetViews>
  <sheetFormatPr defaultRowHeight="14.25"/>
  <cols>
    <col min="1" max="1" width="10.28515625" style="26" customWidth="1"/>
    <col min="2" max="2" width="52.5703125" style="26" customWidth="1"/>
    <col min="3" max="3" width="19.42578125" style="26" customWidth="1"/>
    <col min="4" max="4" width="19.5703125" style="26" customWidth="1"/>
    <col min="5" max="5" width="24.7109375" style="26" customWidth="1"/>
    <col min="6" max="6" width="25.7109375" style="26" customWidth="1"/>
    <col min="7" max="7" width="21.140625" style="26" bestFit="1" customWidth="1"/>
    <col min="8" max="8" width="20.5703125" style="26" customWidth="1"/>
    <col min="9" max="9" width="9.140625" style="26" customWidth="1"/>
    <col min="10" max="16384" width="9.140625" style="26"/>
  </cols>
  <sheetData>
    <row r="1" spans="1:8" customFormat="1" ht="15.75" thickBot="1">
      <c r="A1" s="1"/>
      <c r="B1" s="1"/>
      <c r="C1" s="1"/>
      <c r="D1" s="1"/>
      <c r="E1" s="1"/>
      <c r="F1" s="1"/>
    </row>
    <row r="2" spans="1:8" customFormat="1" ht="22.5" customHeight="1" thickBot="1">
      <c r="A2" s="27" t="s">
        <v>0</v>
      </c>
      <c r="B2" s="27"/>
      <c r="C2" s="27"/>
      <c r="D2" s="27"/>
      <c r="E2" s="27"/>
      <c r="F2" s="27"/>
      <c r="G2" s="27"/>
      <c r="H2" s="27"/>
    </row>
    <row r="3" spans="1:8" customFormat="1" ht="22.5" customHeight="1" thickBot="1">
      <c r="A3" s="28" t="s">
        <v>1</v>
      </c>
      <c r="B3" s="27" t="s">
        <v>2</v>
      </c>
      <c r="C3" s="27"/>
      <c r="D3" s="27"/>
      <c r="E3" s="27"/>
      <c r="F3" s="27"/>
      <c r="G3" s="27"/>
      <c r="H3" s="27"/>
    </row>
    <row r="4" spans="1:8" customFormat="1" ht="15.75" thickBot="1">
      <c r="A4" s="28"/>
      <c r="B4" s="29"/>
      <c r="C4" s="29"/>
      <c r="D4" s="29"/>
      <c r="E4" s="2" t="s">
        <v>3</v>
      </c>
      <c r="F4" s="3">
        <v>2.2799999999999998</v>
      </c>
      <c r="G4" s="4"/>
      <c r="H4" s="4"/>
    </row>
    <row r="5" spans="1:8" customFormat="1" ht="30.75" thickBot="1">
      <c r="A5" s="28"/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2" t="s">
        <v>9</v>
      </c>
      <c r="H5" s="2" t="s">
        <v>10</v>
      </c>
    </row>
    <row r="6" spans="1:8" customFormat="1" ht="15.75" thickBot="1">
      <c r="A6" s="7">
        <v>1</v>
      </c>
      <c r="B6" s="8" t="s">
        <v>11</v>
      </c>
      <c r="C6" s="9">
        <f>IFERROR((VLOOKUP(B6,Perfis!$C$2:$D$36,2,FALSE())),"")</f>
        <v>9726.4599999999991</v>
      </c>
      <c r="D6" s="10">
        <v>2</v>
      </c>
      <c r="E6" s="11">
        <f>IFERROR((C6*$F$4),"")</f>
        <v>22176.328799999996</v>
      </c>
      <c r="F6" s="11">
        <f>IFERROR((E6*D6),"")</f>
        <v>44352.657599999991</v>
      </c>
      <c r="G6" s="12">
        <f>F6*12</f>
        <v>532231.89119999995</v>
      </c>
      <c r="H6" s="12">
        <f>G6*5</f>
        <v>2661159.4559999998</v>
      </c>
    </row>
    <row r="7" spans="1:8" customFormat="1" ht="15.75" thickBot="1">
      <c r="A7" s="13">
        <v>2</v>
      </c>
      <c r="B7" s="14" t="s">
        <v>12</v>
      </c>
      <c r="C7" s="9">
        <f>IFERROR((VLOOKUP(B7,Perfis!$C$2:$D$36,2,FALSE())),"")</f>
        <v>8706.81</v>
      </c>
      <c r="D7" s="15">
        <v>2</v>
      </c>
      <c r="E7" s="16">
        <f>IFERROR((C7*$F$4),"")</f>
        <v>19851.526799999996</v>
      </c>
      <c r="F7" s="17">
        <f>IFERROR((E7*D7),"")</f>
        <v>39703.053599999992</v>
      </c>
      <c r="G7" s="12">
        <f>F7*12</f>
        <v>476436.64319999993</v>
      </c>
      <c r="H7" s="12">
        <f>G7*5</f>
        <v>2382183.2159999995</v>
      </c>
    </row>
    <row r="8" spans="1:8" customFormat="1" ht="15.75" thickBot="1">
      <c r="A8" s="18">
        <v>3</v>
      </c>
      <c r="B8" s="8" t="s">
        <v>13</v>
      </c>
      <c r="C8" s="9">
        <f>IFERROR((VLOOKUP(B8,Perfis!$C$2:$D$36,2,FALSE())),"")</f>
        <v>9299.35</v>
      </c>
      <c r="D8" s="10">
        <v>4</v>
      </c>
      <c r="E8" s="11">
        <f>IFERROR((C8*$F$4),"")</f>
        <v>21202.518</v>
      </c>
      <c r="F8" s="11">
        <f>IFERROR((E8*D8),"")</f>
        <v>84810.072</v>
      </c>
      <c r="G8" s="12">
        <f>F8*12</f>
        <v>1017720.8640000001</v>
      </c>
      <c r="H8" s="12">
        <f>G8*5</f>
        <v>5088604.32</v>
      </c>
    </row>
    <row r="9" spans="1:8" customFormat="1" ht="15.75" thickBot="1">
      <c r="A9" s="13">
        <v>4</v>
      </c>
      <c r="B9" s="14" t="s">
        <v>14</v>
      </c>
      <c r="C9" s="9">
        <f>IFERROR((VLOOKUP(B9,Perfis!$C$2:$D$36,2,FALSE())),"")</f>
        <v>14995.75</v>
      </c>
      <c r="D9" s="15">
        <v>2</v>
      </c>
      <c r="E9" s="17">
        <f>IFERROR((C9*$F$4),"")</f>
        <v>34190.31</v>
      </c>
      <c r="F9" s="17">
        <f>IFERROR((E9*D9),"")</f>
        <v>68380.62</v>
      </c>
      <c r="G9" s="12">
        <f>F9*12</f>
        <v>820567.44</v>
      </c>
      <c r="H9" s="12">
        <f>G9*5</f>
        <v>4102837.1999999997</v>
      </c>
    </row>
    <row r="10" spans="1:8" customFormat="1" ht="15.75" thickBot="1">
      <c r="A10" s="18">
        <v>5</v>
      </c>
      <c r="B10" s="8" t="s">
        <v>15</v>
      </c>
      <c r="C10" s="9">
        <f>IFERROR((VLOOKUP(B10,Perfis!$C$2:$D$36,2,FALSE())),"")</f>
        <v>12011.81</v>
      </c>
      <c r="D10" s="10">
        <v>2</v>
      </c>
      <c r="E10" s="11">
        <f>IFERROR((C10*$F$4),"")</f>
        <v>27386.926799999997</v>
      </c>
      <c r="F10" s="19">
        <f>IFERROR((E10*D10),"")</f>
        <v>54773.853599999995</v>
      </c>
      <c r="G10" s="12">
        <f>F10*12</f>
        <v>657286.24319999991</v>
      </c>
      <c r="H10" s="12">
        <f>G10*5</f>
        <v>3286431.2159999995</v>
      </c>
    </row>
    <row r="11" spans="1:8" customFormat="1" ht="30.75" thickBot="1">
      <c r="A11" s="8"/>
      <c r="B11" s="20"/>
      <c r="C11" s="21" t="s">
        <v>16</v>
      </c>
      <c r="D11" s="22">
        <f>SUM(D6:D10)</f>
        <v>12</v>
      </c>
      <c r="E11" s="21" t="s">
        <v>17</v>
      </c>
      <c r="F11" s="23">
        <f>IFERROR(SUM(F6:F10),"")</f>
        <v>292020.25679999997</v>
      </c>
      <c r="G11" s="24">
        <f>IFERROR(SUM(G6:G10),"")</f>
        <v>3504243.0815999997</v>
      </c>
      <c r="H11" s="24">
        <f>IFERROR(SUM(H6:H10),"")</f>
        <v>17521215.407999996</v>
      </c>
    </row>
    <row r="12" spans="1:8" customFormat="1" ht="15">
      <c r="A12" s="25"/>
      <c r="B12" s="25"/>
      <c r="C12" s="25"/>
      <c r="D12" s="25"/>
      <c r="E12" s="25"/>
      <c r="F12" s="25"/>
    </row>
    <row r="13" spans="1:8" customFormat="1" ht="42.75">
      <c r="A13" s="25"/>
      <c r="B13" s="25" t="s">
        <v>18</v>
      </c>
      <c r="C13" s="25"/>
      <c r="D13" s="26"/>
      <c r="E13" s="26"/>
      <c r="F13" s="26"/>
    </row>
    <row r="14" spans="1:8" customFormat="1" ht="15" customHeight="1">
      <c r="A14" s="26"/>
      <c r="B14" s="26"/>
      <c r="C14" s="26"/>
    </row>
  </sheetData>
  <mergeCells count="4">
    <mergeCell ref="A2:H2"/>
    <mergeCell ref="A3:A5"/>
    <mergeCell ref="B3:H3"/>
    <mergeCell ref="B4:D4"/>
  </mergeCells>
  <dataValidations count="1">
    <dataValidation allowBlank="1" showInputMessage="1" showErrorMessage="1" promptTitle="Quantidade" prompt="Insira o quantitativo_x000a_(OBS: admite-se a inserção de número fracionário. Ex: 0,5)" sqref="D6"/>
  </dataValidations>
  <pageMargins left="0.511811023622047" right="0.511811023622047" top="0.7874015748031491" bottom="0.7874015748031491" header="0.31535433070866109" footer="0.31535433070866109"/>
  <pageSetup paperSize="0" fitToWidth="0" fitToHeight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ategoria de Serviço" prompt="Selecione a categoria de serviço desejada">
          <x14:formula1>
            <xm:f>Serviços!$A$2:$A$10</xm:f>
          </x14:formula1>
          <xm:sqref>B4</xm:sqref>
        </x14:dataValidation>
        <x14:dataValidation type="list" allowBlank="1" showInputMessage="1" showErrorMessage="1" promptTitle="Perfil" prompt="Selecione o perfil desejado">
          <x14:formula1>
            <xm:f>Perfis!$C$2:$C$36</xm:f>
          </x14:formula1>
          <xm:sqref>B6:B10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/>
  </sheetViews>
  <sheetFormatPr defaultRowHeight="13.9"/>
  <cols>
    <col min="1" max="1" width="26.5703125" style="32" customWidth="1"/>
    <col min="2" max="2" width="16.42578125" style="32" customWidth="1"/>
    <col min="3" max="3" width="61.42578125" style="32" customWidth="1"/>
    <col min="4" max="4" width="22.5703125" style="32" customWidth="1"/>
    <col min="5" max="16379" width="9.140625" style="32" customWidth="1"/>
    <col min="16380" max="16384" width="12.140625" style="32" customWidth="1"/>
  </cols>
  <sheetData>
    <row r="1" spans="1:4" ht="45">
      <c r="A1" s="30" t="s">
        <v>19</v>
      </c>
      <c r="B1" s="31" t="s">
        <v>20</v>
      </c>
      <c r="C1" s="30" t="s">
        <v>21</v>
      </c>
      <c r="D1" s="30" t="s">
        <v>22</v>
      </c>
    </row>
    <row r="2" spans="1:4" ht="14.25">
      <c r="A2" s="33" t="s">
        <v>23</v>
      </c>
      <c r="B2" s="34" t="s">
        <v>24</v>
      </c>
      <c r="C2" s="35" t="s">
        <v>25</v>
      </c>
      <c r="D2" s="35">
        <v>1409.97</v>
      </c>
    </row>
    <row r="3" spans="1:4" ht="14.25">
      <c r="A3" s="36" t="s">
        <v>23</v>
      </c>
      <c r="B3" s="37" t="s">
        <v>26</v>
      </c>
      <c r="C3" s="38" t="s">
        <v>27</v>
      </c>
      <c r="D3" s="38">
        <v>2022.12</v>
      </c>
    </row>
    <row r="4" spans="1:4" ht="14.25">
      <c r="A4" s="39" t="s">
        <v>23</v>
      </c>
      <c r="B4" s="40" t="s">
        <v>28</v>
      </c>
      <c r="C4" s="41" t="s">
        <v>29</v>
      </c>
      <c r="D4" s="41">
        <v>2843.14</v>
      </c>
    </row>
    <row r="5" spans="1:4" ht="14.25">
      <c r="A5" s="36" t="s">
        <v>30</v>
      </c>
      <c r="B5" s="37" t="s">
        <v>31</v>
      </c>
      <c r="C5" s="38" t="s">
        <v>32</v>
      </c>
      <c r="D5" s="38">
        <v>1424.34</v>
      </c>
    </row>
    <row r="6" spans="1:4" ht="14.25">
      <c r="A6" s="39" t="s">
        <v>30</v>
      </c>
      <c r="B6" s="40" t="s">
        <v>33</v>
      </c>
      <c r="C6" s="41" t="s">
        <v>34</v>
      </c>
      <c r="D6" s="41">
        <v>1944.94</v>
      </c>
    </row>
    <row r="7" spans="1:4" ht="14.25">
      <c r="A7" s="36" t="s">
        <v>30</v>
      </c>
      <c r="B7" s="37" t="s">
        <v>35</v>
      </c>
      <c r="C7" s="38" t="s">
        <v>36</v>
      </c>
      <c r="D7" s="38">
        <v>2328.98</v>
      </c>
    </row>
    <row r="8" spans="1:4" ht="14.25">
      <c r="A8" s="39" t="s">
        <v>37</v>
      </c>
      <c r="B8" s="40" t="s">
        <v>38</v>
      </c>
      <c r="C8" s="41" t="s">
        <v>39</v>
      </c>
      <c r="D8" s="41">
        <v>8327.89</v>
      </c>
    </row>
    <row r="9" spans="1:4" ht="14.25">
      <c r="A9" s="36" t="s">
        <v>40</v>
      </c>
      <c r="B9" s="37" t="s">
        <v>41</v>
      </c>
      <c r="C9" s="38" t="s">
        <v>42</v>
      </c>
      <c r="D9" s="38">
        <v>3498.5</v>
      </c>
    </row>
    <row r="10" spans="1:4" ht="14.25">
      <c r="A10" s="39" t="s">
        <v>40</v>
      </c>
      <c r="B10" s="40" t="s">
        <v>43</v>
      </c>
      <c r="C10" s="41" t="s">
        <v>44</v>
      </c>
      <c r="D10" s="41">
        <v>4982.26</v>
      </c>
    </row>
    <row r="11" spans="1:4" ht="14.25">
      <c r="A11" s="36" t="s">
        <v>40</v>
      </c>
      <c r="B11" s="37" t="s">
        <v>45</v>
      </c>
      <c r="C11" s="38" t="s">
        <v>46</v>
      </c>
      <c r="D11" s="38">
        <v>7283.27</v>
      </c>
    </row>
    <row r="12" spans="1:4" ht="14.25">
      <c r="A12" s="39" t="s">
        <v>47</v>
      </c>
      <c r="B12" s="40" t="s">
        <v>48</v>
      </c>
      <c r="C12" s="41" t="s">
        <v>49</v>
      </c>
      <c r="D12" s="41">
        <v>14690.3</v>
      </c>
    </row>
    <row r="13" spans="1:4" ht="14.25">
      <c r="A13" s="36" t="s">
        <v>50</v>
      </c>
      <c r="B13" s="37" t="s">
        <v>51</v>
      </c>
      <c r="C13" s="38" t="s">
        <v>52</v>
      </c>
      <c r="D13" s="38">
        <v>4081.77</v>
      </c>
    </row>
    <row r="14" spans="1:4" ht="14.25">
      <c r="A14" s="39" t="s">
        <v>50</v>
      </c>
      <c r="B14" s="40" t="s">
        <v>53</v>
      </c>
      <c r="C14" s="41" t="s">
        <v>54</v>
      </c>
      <c r="D14" s="41">
        <v>6700.63</v>
      </c>
    </row>
    <row r="15" spans="1:4" ht="14.25">
      <c r="A15" s="36" t="s">
        <v>50</v>
      </c>
      <c r="B15" s="37" t="s">
        <v>55</v>
      </c>
      <c r="C15" s="38" t="s">
        <v>11</v>
      </c>
      <c r="D15" s="38">
        <v>9726.4599999999991</v>
      </c>
    </row>
    <row r="16" spans="1:4" ht="14.25">
      <c r="A16" s="39" t="s">
        <v>56</v>
      </c>
      <c r="B16" s="40" t="s">
        <v>57</v>
      </c>
      <c r="C16" s="41" t="s">
        <v>58</v>
      </c>
      <c r="D16" s="41">
        <v>4183.0200000000004</v>
      </c>
    </row>
    <row r="17" spans="1:4" ht="14.25">
      <c r="A17" s="36" t="s">
        <v>56</v>
      </c>
      <c r="B17" s="37" t="s">
        <v>59</v>
      </c>
      <c r="C17" s="38" t="s">
        <v>60</v>
      </c>
      <c r="D17" s="38">
        <v>6482.74</v>
      </c>
    </row>
    <row r="18" spans="1:4" ht="14.25">
      <c r="A18" s="39" t="s">
        <v>56</v>
      </c>
      <c r="B18" s="40" t="s">
        <v>61</v>
      </c>
      <c r="C18" s="41" t="s">
        <v>13</v>
      </c>
      <c r="D18" s="41">
        <v>9299.35</v>
      </c>
    </row>
    <row r="19" spans="1:4" ht="14.25">
      <c r="A19" s="36" t="s">
        <v>62</v>
      </c>
      <c r="B19" s="37" t="s">
        <v>63</v>
      </c>
      <c r="C19" s="38" t="s">
        <v>64</v>
      </c>
      <c r="D19" s="38">
        <v>4026.78</v>
      </c>
    </row>
    <row r="20" spans="1:4" ht="14.25">
      <c r="A20" s="39" t="s">
        <v>62</v>
      </c>
      <c r="B20" s="40" t="s">
        <v>65</v>
      </c>
      <c r="C20" s="41" t="s">
        <v>66</v>
      </c>
      <c r="D20" s="41">
        <v>5683.15</v>
      </c>
    </row>
    <row r="21" spans="1:4" ht="14.25">
      <c r="A21" s="36" t="s">
        <v>62</v>
      </c>
      <c r="B21" s="37" t="s">
        <v>67</v>
      </c>
      <c r="C21" s="38" t="s">
        <v>12</v>
      </c>
      <c r="D21" s="38">
        <v>8706.81</v>
      </c>
    </row>
    <row r="22" spans="1:4" ht="14.25">
      <c r="A22" s="39" t="s">
        <v>68</v>
      </c>
      <c r="B22" s="40" t="s">
        <v>69</v>
      </c>
      <c r="C22" s="41" t="s">
        <v>70</v>
      </c>
      <c r="D22" s="41">
        <v>1508.35</v>
      </c>
    </row>
    <row r="23" spans="1:4" ht="14.25">
      <c r="A23" s="36" t="s">
        <v>68</v>
      </c>
      <c r="B23" s="37" t="s">
        <v>71</v>
      </c>
      <c r="C23" s="38" t="s">
        <v>72</v>
      </c>
      <c r="D23" s="38">
        <v>2373.61</v>
      </c>
    </row>
    <row r="24" spans="1:4" ht="14.25">
      <c r="A24" s="39" t="s">
        <v>68</v>
      </c>
      <c r="B24" s="40" t="s">
        <v>73</v>
      </c>
      <c r="C24" s="41" t="s">
        <v>74</v>
      </c>
      <c r="D24" s="41">
        <v>2988.82</v>
      </c>
    </row>
    <row r="25" spans="1:4" ht="14.25">
      <c r="A25" s="36" t="s">
        <v>75</v>
      </c>
      <c r="B25" s="37" t="s">
        <v>76</v>
      </c>
      <c r="C25" s="38" t="s">
        <v>77</v>
      </c>
      <c r="D25" s="38">
        <v>4799.62</v>
      </c>
    </row>
    <row r="26" spans="1:4" ht="14.25">
      <c r="A26" s="39" t="s">
        <v>75</v>
      </c>
      <c r="B26" s="40" t="s">
        <v>78</v>
      </c>
      <c r="C26" s="41" t="s">
        <v>79</v>
      </c>
      <c r="D26" s="41">
        <v>7904.84</v>
      </c>
    </row>
    <row r="27" spans="1:4" ht="14.25">
      <c r="A27" s="36" t="s">
        <v>75</v>
      </c>
      <c r="B27" s="37" t="s">
        <v>80</v>
      </c>
      <c r="C27" s="38" t="s">
        <v>81</v>
      </c>
      <c r="D27" s="38">
        <v>11252.32</v>
      </c>
    </row>
    <row r="28" spans="1:4" ht="14.25">
      <c r="A28" s="39" t="s">
        <v>82</v>
      </c>
      <c r="B28" s="40" t="s">
        <v>83</v>
      </c>
      <c r="C28" s="41" t="s">
        <v>84</v>
      </c>
      <c r="D28" s="41">
        <v>4127.87</v>
      </c>
    </row>
    <row r="29" spans="1:4" ht="14.25">
      <c r="A29" s="36" t="s">
        <v>82</v>
      </c>
      <c r="B29" s="37" t="s">
        <v>85</v>
      </c>
      <c r="C29" s="38" t="s">
        <v>86</v>
      </c>
      <c r="D29" s="38">
        <v>6110.13</v>
      </c>
    </row>
    <row r="30" spans="1:4" ht="14.25">
      <c r="A30" s="39" t="s">
        <v>82</v>
      </c>
      <c r="B30" s="40" t="s">
        <v>87</v>
      </c>
      <c r="C30" s="41" t="s">
        <v>88</v>
      </c>
      <c r="D30" s="41">
        <v>9508.7900000000009</v>
      </c>
    </row>
    <row r="31" spans="1:4" ht="14.25">
      <c r="A31" s="36" t="s">
        <v>89</v>
      </c>
      <c r="B31" s="37" t="s">
        <v>90</v>
      </c>
      <c r="C31" s="38" t="s">
        <v>91</v>
      </c>
      <c r="D31" s="38">
        <v>6133.85</v>
      </c>
    </row>
    <row r="32" spans="1:4" ht="14.25">
      <c r="A32" s="39" t="s">
        <v>89</v>
      </c>
      <c r="B32" s="40" t="s">
        <v>92</v>
      </c>
      <c r="C32" s="41" t="s">
        <v>93</v>
      </c>
      <c r="D32" s="41">
        <v>7382.47</v>
      </c>
    </row>
    <row r="33" spans="1:4" ht="14.25">
      <c r="A33" s="36" t="s">
        <v>89</v>
      </c>
      <c r="B33" s="37" t="s">
        <v>94</v>
      </c>
      <c r="C33" s="38" t="s">
        <v>15</v>
      </c>
      <c r="D33" s="38">
        <v>12011.81</v>
      </c>
    </row>
    <row r="34" spans="1:4" ht="14.25">
      <c r="A34" s="39" t="s">
        <v>95</v>
      </c>
      <c r="B34" s="40" t="s">
        <v>96</v>
      </c>
      <c r="C34" s="41" t="s">
        <v>97</v>
      </c>
      <c r="D34" s="41">
        <v>19454.48</v>
      </c>
    </row>
    <row r="35" spans="1:4" ht="14.25">
      <c r="A35" s="36" t="s">
        <v>98</v>
      </c>
      <c r="B35" s="37" t="s">
        <v>99</v>
      </c>
      <c r="C35" s="38" t="s">
        <v>100</v>
      </c>
      <c r="D35" s="38">
        <v>10515.73</v>
      </c>
    </row>
    <row r="36" spans="1:4" ht="14.25">
      <c r="A36" s="42" t="s">
        <v>98</v>
      </c>
      <c r="B36" s="43" t="s">
        <v>101</v>
      </c>
      <c r="C36" s="44" t="s">
        <v>14</v>
      </c>
      <c r="D36" s="44">
        <v>14995.75</v>
      </c>
    </row>
  </sheetData>
  <pageMargins left="0.511811023622047" right="0.511811023622047" top="0.7874015748031491" bottom="0.7874015748031491" header="0.31535433070866109" footer="0.3153543307086610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42.85546875" defaultRowHeight="15"/>
  <cols>
    <col min="1" max="1" width="42.85546875" customWidth="1"/>
  </cols>
  <sheetData>
    <row r="1" spans="1:1" thickBot="1">
      <c r="A1" s="45" t="s">
        <v>102</v>
      </c>
    </row>
    <row r="2" spans="1:1">
      <c r="A2" s="46" t="s">
        <v>103</v>
      </c>
    </row>
    <row r="3" spans="1:1">
      <c r="A3" s="47" t="s">
        <v>104</v>
      </c>
    </row>
    <row r="4" spans="1:1">
      <c r="A4" s="48" t="s">
        <v>105</v>
      </c>
    </row>
    <row r="5" spans="1:1">
      <c r="A5" s="47" t="s">
        <v>106</v>
      </c>
    </row>
    <row r="6" spans="1:1">
      <c r="A6" s="48" t="s">
        <v>107</v>
      </c>
    </row>
    <row r="7" spans="1:1">
      <c r="A7" s="47" t="s">
        <v>108</v>
      </c>
    </row>
    <row r="8" spans="1:1">
      <c r="A8" s="48" t="s">
        <v>109</v>
      </c>
    </row>
    <row r="9" spans="1:1">
      <c r="A9" s="49" t="s">
        <v>110</v>
      </c>
    </row>
    <row r="10" spans="1:1" thickBot="1">
      <c r="A10" s="50" t="s">
        <v>111</v>
      </c>
    </row>
  </sheetData>
  <pageMargins left="0.511811023622047" right="0.511811023622047" top="0.7874015748031491" bottom="0.7874015748031491" header="0.31535433070866109" footer="0.3153543307086610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Estimativa_-_ITEM_&lt;Nº&gt;</vt:lpstr>
      <vt:lpstr>Perfis</vt:lpstr>
      <vt:lpstr>Serviços</vt:lpstr>
      <vt:lpstr>Serviços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Pires</dc:creator>
  <cp:lastModifiedBy>Vanuza Pereira Valverde</cp:lastModifiedBy>
  <cp:revision>1</cp:revision>
  <dcterms:created xsi:type="dcterms:W3CDTF">2021-04-28T18:20:29Z</dcterms:created>
  <dcterms:modified xsi:type="dcterms:W3CDTF">2024-10-04T15:44:58Z</dcterms:modified>
</cp:coreProperties>
</file>